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simsmetalmanagement-my.sharepoint.com/personal/madeleine_olsen_simsmm_com/Documents/Desktop/"/>
    </mc:Choice>
  </mc:AlternateContent>
  <xr:revisionPtr revIDLastSave="0" documentId="8_{1B4081B4-D566-413B-8773-37518530CA70}" xr6:coauthVersionLast="47" xr6:coauthVersionMax="47" xr10:uidLastSave="{00000000-0000-0000-0000-000000000000}"/>
  <workbookProtection workbookAlgorithmName="SHA-512" workbookHashValue="k+tvNr3RXDodZYvnBd9WJLCO0Sp/bYIWbA26+Sb29Z53Gd1FPS9lWRrmhHX48MJSOXd8FUZkGVr3aih/dvaoTQ==" workbookSaltValue="VoI9zkcFBAsepqYobxSmCA==" workbookSpinCount="100000" lockStructure="1"/>
  <bookViews>
    <workbookView xWindow="-120" yWindow="-120" windowWidth="29040" windowHeight="15840" tabRatio="802" activeTab="4" xr2:uid="{00000000-000D-0000-FFFF-FFFF00000000}"/>
  </bookViews>
  <sheets>
    <sheet name="Group" sheetId="1" r:id="rId1"/>
    <sheet name="North America Metal" sheetId="2" r:id="rId2"/>
    <sheet name="Investment in SAR" sheetId="3" r:id="rId3"/>
    <sheet name="ANZ Metal" sheetId="4" r:id="rId4"/>
    <sheet name="UK Metal" sheetId="5" r:id="rId5"/>
    <sheet name="Global Trade" sheetId="6" r:id="rId6"/>
    <sheet name="Sims Lifecycle Services" sheetId="7" r:id="rId7"/>
    <sheet name="Corporate &amp; Unallocated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5" l="1"/>
  <c r="M19" i="5"/>
  <c r="L19" i="5"/>
  <c r="K19" i="5"/>
  <c r="J19" i="5"/>
  <c r="I19" i="5"/>
  <c r="G19" i="5"/>
  <c r="F19" i="5"/>
  <c r="E19" i="5"/>
  <c r="D19" i="5"/>
  <c r="C19" i="5"/>
  <c r="B19" i="5"/>
  <c r="N18" i="5"/>
  <c r="M18" i="5"/>
  <c r="L18" i="5"/>
  <c r="K18" i="5"/>
  <c r="J18" i="5"/>
  <c r="I18" i="5"/>
  <c r="G18" i="5"/>
  <c r="F18" i="5"/>
  <c r="E18" i="5"/>
  <c r="D18" i="5"/>
  <c r="C18" i="5"/>
  <c r="B18" i="5"/>
  <c r="N19" i="4"/>
  <c r="M19" i="4"/>
  <c r="L19" i="4"/>
  <c r="K19" i="4"/>
  <c r="J19" i="4"/>
  <c r="I19" i="4"/>
  <c r="G19" i="4"/>
  <c r="F19" i="4"/>
  <c r="E19" i="4"/>
  <c r="D19" i="4"/>
  <c r="C19" i="4"/>
  <c r="B19" i="4"/>
  <c r="N18" i="4"/>
  <c r="M18" i="4"/>
  <c r="L18" i="4"/>
  <c r="K18" i="4"/>
  <c r="J18" i="4"/>
  <c r="I18" i="4"/>
  <c r="G18" i="4"/>
  <c r="F18" i="4"/>
  <c r="E18" i="4"/>
  <c r="D18" i="4"/>
  <c r="C18" i="4"/>
  <c r="B18" i="4"/>
  <c r="N19" i="2"/>
  <c r="M19" i="2"/>
  <c r="L19" i="2"/>
  <c r="K19" i="2"/>
  <c r="J19" i="2"/>
  <c r="I19" i="2"/>
  <c r="G19" i="2"/>
  <c r="F19" i="2"/>
  <c r="E19" i="2"/>
  <c r="D19" i="2"/>
  <c r="C19" i="2"/>
  <c r="B19" i="2"/>
  <c r="N18" i="2"/>
  <c r="M18" i="2"/>
  <c r="L18" i="2"/>
  <c r="K18" i="2"/>
  <c r="J18" i="2"/>
  <c r="I18" i="2"/>
  <c r="G18" i="2"/>
  <c r="F18" i="2"/>
  <c r="E18" i="2"/>
  <c r="D18" i="2"/>
  <c r="C18" i="2"/>
  <c r="B18" i="2"/>
  <c r="N15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<sst xmlns="http://schemas.openxmlformats.org/spreadsheetml/2006/main" count="217" uniqueCount="60">
  <si>
    <t>Group</t>
  </si>
  <si>
    <t>A$ million</t>
  </si>
  <si>
    <t>FY19</t>
  </si>
  <si>
    <t>FY20</t>
  </si>
  <si>
    <t>FY21</t>
  </si>
  <si>
    <t>FY22</t>
  </si>
  <si>
    <t>FY23</t>
  </si>
  <si>
    <t>FY24</t>
  </si>
  <si>
    <t>1H19</t>
  </si>
  <si>
    <t>1H20</t>
  </si>
  <si>
    <t>1H21</t>
  </si>
  <si>
    <t>1H22</t>
  </si>
  <si>
    <t>HY23</t>
  </si>
  <si>
    <t>HY24</t>
  </si>
  <si>
    <t xml:space="preserve">Sales Revenue </t>
  </si>
  <si>
    <t>Statutory EBITDA</t>
  </si>
  <si>
    <t>Underlying EBITDA</t>
  </si>
  <si>
    <t>Depreciation</t>
  </si>
  <si>
    <t>Amortisation</t>
  </si>
  <si>
    <t>Statutory EBIT</t>
  </si>
  <si>
    <t>Underlying EBIT</t>
  </si>
  <si>
    <t xml:space="preserve">Assets </t>
  </si>
  <si>
    <t>Intake Volumes (000's tonnes)</t>
  </si>
  <si>
    <t>Proprietary Sales Volumes (000's tonnes)</t>
  </si>
  <si>
    <t>Brokerage Sales Volumes (000's tonnes)</t>
  </si>
  <si>
    <t>Total Sales Volumes (000's tonnes)</t>
  </si>
  <si>
    <t>Employees</t>
  </si>
  <si>
    <t>North America Metal</t>
  </si>
  <si>
    <t>Sales Revenue</t>
  </si>
  <si>
    <t>Trading Margin ($)</t>
  </si>
  <si>
    <t>Trading Margin (%)</t>
  </si>
  <si>
    <t>Assets</t>
  </si>
  <si>
    <r>
      <rPr>
        <sz val="11"/>
        <color rgb="FF000000"/>
        <rFont val="Calibri"/>
      </rPr>
      <t>Employees</t>
    </r>
    <r>
      <rPr>
        <vertAlign val="superscript"/>
        <sz val="11"/>
        <color rgb="FF000000"/>
        <rFont val="Calibri"/>
      </rPr>
      <t>1</t>
    </r>
  </si>
  <si>
    <t>Underlying EBIT / tonne (A$/t)</t>
  </si>
  <si>
    <t>Underlying EBIT Margin (%)</t>
  </si>
  <si>
    <t>Investment in SA Recycling</t>
  </si>
  <si>
    <r>
      <rPr>
        <sz val="11"/>
        <color rgb="FF000000"/>
        <rFont val="Calibri"/>
      </rPr>
      <t>Statutory EBIT</t>
    </r>
    <r>
      <rPr>
        <vertAlign val="superscript"/>
        <sz val="11"/>
        <color rgb="FF000000"/>
        <rFont val="Calibri"/>
      </rPr>
      <t>1</t>
    </r>
  </si>
  <si>
    <r>
      <rPr>
        <sz val="11"/>
        <color rgb="FF000000"/>
        <rFont val="Calibri"/>
      </rPr>
      <t>Underlying EBIT</t>
    </r>
    <r>
      <rPr>
        <vertAlign val="superscript"/>
        <sz val="11"/>
        <color rgb="FF000000"/>
        <rFont val="Calibri"/>
      </rPr>
      <t>1</t>
    </r>
  </si>
  <si>
    <r>
      <rPr>
        <sz val="11"/>
        <color rgb="FF000000"/>
        <rFont val="Calibri"/>
      </rPr>
      <t>I</t>
    </r>
    <r>
      <rPr>
        <sz val="11"/>
        <color rgb="FF000000"/>
        <rFont val="Calibri"/>
      </rPr>
      <t>ntake Volumes (000's tonnes)</t>
    </r>
    <r>
      <rPr>
        <vertAlign val="superscript"/>
        <sz val="11"/>
        <color rgb="FF000000"/>
        <rFont val="Calibri"/>
      </rPr>
      <t>2</t>
    </r>
  </si>
  <si>
    <r>
      <rPr>
        <sz val="11"/>
        <color rgb="FF000000"/>
        <rFont val="Calibri"/>
      </rPr>
      <t>Sales</t>
    </r>
    <r>
      <rPr>
        <sz val="11"/>
        <color rgb="FF000000"/>
        <rFont val="Calibri"/>
      </rPr>
      <t xml:space="preserve"> Volumes (000's tonnes)</t>
    </r>
    <r>
      <rPr>
        <vertAlign val="superscript"/>
        <sz val="11"/>
        <color rgb="FF000000"/>
        <rFont val="Calibri"/>
      </rPr>
      <t>2</t>
    </r>
  </si>
  <si>
    <r>
      <rPr>
        <vertAlign val="superscript"/>
        <sz val="11"/>
        <color rgb="FF000000"/>
        <rFont val="Calibri"/>
      </rPr>
      <t>1</t>
    </r>
    <r>
      <rPr>
        <vertAlign val="superscript"/>
        <sz val="11"/>
        <color rgb="FF000000"/>
        <rFont val="Calibri"/>
      </rPr>
      <t xml:space="preserve"> </t>
    </r>
    <r>
      <rPr>
        <sz val="11"/>
        <color rgb="FF000000"/>
        <rFont val="Calibri"/>
      </rPr>
      <t xml:space="preserve">Statutory and </t>
    </r>
    <r>
      <rPr>
        <sz val="11"/>
        <color rgb="FF000000"/>
        <rFont val="Calibri"/>
      </rPr>
      <t>U</t>
    </r>
    <r>
      <rPr>
        <sz val="11"/>
        <color rgb="FF000000"/>
        <rFont val="Calibri"/>
      </rPr>
      <t xml:space="preserve">nderlying EBIT represents Sims Limited's 50% share of SA Recycling profit before tax. </t>
    </r>
  </si>
  <si>
    <r>
      <rPr>
        <vertAlign val="superscript"/>
        <sz val="11"/>
        <color rgb="FF000000"/>
        <rFont val="Calibri"/>
      </rPr>
      <t>2</t>
    </r>
    <r>
      <rPr>
        <vertAlign val="superscript"/>
        <sz val="11"/>
        <color rgb="FF000000"/>
        <rFont val="Calibri"/>
      </rPr>
      <t xml:space="preserve"> </t>
    </r>
    <r>
      <rPr>
        <sz val="11"/>
        <color rgb="FF000000"/>
        <rFont val="Calibri"/>
      </rPr>
      <t>Volumes represent total proprietary volumes recorded for SA Recycling, LLC and includes the portion sold through Sims Group Global Trade Corporation.</t>
    </r>
  </si>
  <si>
    <t>Australia &amp; New Zealand Metal</t>
  </si>
  <si>
    <t>Statutory EBIT¹</t>
  </si>
  <si>
    <t>Proprietary Sales Volumes (000's  tonnes)</t>
  </si>
  <si>
    <t>Brokerage Sales Volumes (000's  tonnes)</t>
  </si>
  <si>
    <t>Total Sales Volumes (000's  tonnes)</t>
  </si>
  <si>
    <r>
      <rPr>
        <vertAlign val="superscript"/>
        <sz val="11"/>
        <color rgb="FF000000"/>
        <rFont val="Calibri"/>
      </rPr>
      <t xml:space="preserve">1 </t>
    </r>
    <r>
      <rPr>
        <sz val="11"/>
        <color rgb="FF000000"/>
        <rFont val="Calibri"/>
      </rPr>
      <t>FY22 balance includes profit on asset sales on $4.2m, less costs incurred relating to the Recyclers Australia acquisition $1.3m</t>
    </r>
  </si>
  <si>
    <t>UK Metal</t>
  </si>
  <si>
    <r>
      <rPr>
        <sz val="11"/>
        <color rgb="FF000000"/>
        <rFont val="Calibri"/>
      </rPr>
      <t>Statutory EBIT</t>
    </r>
    <r>
      <rPr>
        <vertAlign val="superscript"/>
        <sz val="11"/>
        <color rgb="FF000000"/>
        <rFont val="Calibri"/>
      </rPr>
      <t>2</t>
    </r>
  </si>
  <si>
    <t>Global Trade</t>
  </si>
  <si>
    <t>Sales Volumes (000's tonnes)</t>
  </si>
  <si>
    <t>Sims Lifecycle Services</t>
  </si>
  <si>
    <r>
      <rPr>
        <vertAlign val="superscript"/>
        <sz val="11"/>
        <color rgb="FF000000"/>
        <rFont val="Calibri"/>
      </rPr>
      <t>1</t>
    </r>
    <r>
      <rPr>
        <sz val="11"/>
        <color rgb="FF000000"/>
        <rFont val="Calibri"/>
      </rPr>
      <t xml:space="preserve"> </t>
    </r>
    <r>
      <rPr>
        <sz val="11"/>
        <color rgb="FF000000"/>
        <rFont val="Calibri"/>
      </rPr>
      <t>FY20 employee count excludes sold European compliance scheme operations employees</t>
    </r>
    <r>
      <rPr>
        <sz val="11"/>
        <color rgb="FF000000"/>
        <rFont val="Calibri"/>
      </rPr>
      <t xml:space="preserve">. </t>
    </r>
  </si>
  <si>
    <t>Corporate &amp; Unallocated</t>
  </si>
  <si>
    <r>
      <rPr>
        <vertAlign val="superscript"/>
        <sz val="11"/>
        <color rgb="FF000000"/>
        <rFont val="Calibri"/>
      </rPr>
      <t>1</t>
    </r>
    <r>
      <rPr>
        <sz val="11"/>
        <color rgb="FF000000"/>
        <rFont val="Calibri"/>
      </rPr>
      <t xml:space="preserve"> </t>
    </r>
    <r>
      <rPr>
        <sz val="11"/>
        <color rgb="FF000000"/>
        <rFont val="Calibri"/>
      </rPr>
      <t>FY20 employee count includes employees from the new Sims Municipal Recycling contract in Florida.</t>
    </r>
  </si>
  <si>
    <r>
      <rPr>
        <vertAlign val="superscript"/>
        <sz val="11"/>
        <color rgb="FF000000"/>
        <rFont val="Calibri"/>
      </rPr>
      <t>2</t>
    </r>
    <r>
      <rPr>
        <sz val="11"/>
        <color rgb="FF000000"/>
        <rFont val="Calibri"/>
      </rPr>
      <t xml:space="preserve"> </t>
    </r>
    <r>
      <rPr>
        <sz val="11"/>
        <color rgb="FF000000"/>
        <rFont val="Calibri"/>
      </rPr>
      <t xml:space="preserve">Adjusted for impact of ERP implementation costs incurred during H1 FY22 of $23.8m. No equivalent figure in H1 FY21 balance. </t>
    </r>
  </si>
  <si>
    <r>
      <t>Statutory EBIT</t>
    </r>
    <r>
      <rPr>
        <vertAlign val="superscript"/>
        <sz val="11"/>
        <color rgb="FF000000"/>
        <rFont val="Calibri"/>
      </rPr>
      <t>1</t>
    </r>
  </si>
  <si>
    <r>
      <t>Statutory EBITDA</t>
    </r>
    <r>
      <rPr>
        <vertAlign val="superscript"/>
        <sz val="11"/>
        <color rgb="FF000000"/>
        <rFont val="Calibri"/>
      </rPr>
      <t>1</t>
    </r>
  </si>
  <si>
    <r>
      <rPr>
        <vertAlign val="superscript"/>
        <sz val="11"/>
        <color rgb="FF000000"/>
        <rFont val="Calibri"/>
      </rPr>
      <t>1</t>
    </r>
    <r>
      <rPr>
        <sz val="11"/>
        <color rgb="FF000000"/>
        <rFont val="Calibri"/>
      </rPr>
      <t xml:space="preserve"> FY22 balance includes profit on asset sales on $2.1m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</si>
</sst>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* #,##0.0,,;* \(#,##0.0,,\);* &quot;—&quot;;_(@_)"/>
    <numFmt numFmtId="165" formatCode="* #,##0.0;* \(#,##0.0\);* &quot;—&quot;;_(@_)"/>
    <numFmt numFmtId="166" formatCode="* #,##0;* \(#,##0\);* &quot;—&quot;;_(@_)"/>
    <numFmt numFmtId="167" formatCode="* #,##0,;* \(#,##0,\);* &quot;—&quot;;_(@_)"/>
    <numFmt numFmtId="168" formatCode="#0.0_)%;\(#0.0\)%;&quot;—&quot;_)\%;_(@_)"/>
    <numFmt numFmtId="169" formatCode="#,##0.00;&quot;-&quot;#,##0.00;#,##0.00;_(@_)"/>
    <numFmt numFmtId="170" formatCode="#,##0.00;\(#,##0.00\);#,##0.00;_(@_)"/>
    <numFmt numFmtId="171" formatCode="#0.0;&quot;-&quot;#0.0;#0.0;_(@_)"/>
    <numFmt numFmtId="172" formatCode="* #,##0.00;* \(#,##0.00\);* &quot;—&quot;;_(@_)"/>
    <numFmt numFmtId="173" formatCode="#0;&quot;-&quot;#0;#0;_(@_)"/>
  </numFmts>
  <fonts count="11">
    <font>
      <sz val="1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8"/>
      <color rgb="FF000000"/>
      <name val="Arial"/>
    </font>
    <font>
      <b/>
      <sz val="16"/>
      <color rgb="FF000000"/>
      <name val="Arial"/>
    </font>
    <font>
      <sz val="14"/>
      <color rgb="FF000000"/>
      <name val="Arial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FFFFFF"/>
      <name val="Calibri"/>
    </font>
    <font>
      <sz val="11"/>
      <name val="Calibri"/>
    </font>
    <font>
      <vertAlign val="superscript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26DC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</cellStyleXfs>
  <cellXfs count="44"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right" wrapText="1"/>
    </xf>
    <xf numFmtId="164" fontId="7" fillId="0" borderId="0" xfId="0" applyNumberFormat="1" applyFont="1" applyAlignment="1">
      <alignment wrapText="1"/>
    </xf>
    <xf numFmtId="165" fontId="7" fillId="0" borderId="0" xfId="0" applyNumberFormat="1" applyFont="1" applyAlignment="1">
      <alignment wrapText="1"/>
    </xf>
    <xf numFmtId="0" fontId="7" fillId="0" borderId="1" xfId="0" applyFont="1" applyBorder="1" applyAlignment="1">
      <alignment wrapText="1"/>
    </xf>
    <xf numFmtId="164" fontId="7" fillId="0" borderId="1" xfId="0" applyNumberFormat="1" applyFont="1" applyBorder="1" applyAlignment="1">
      <alignment wrapText="1"/>
    </xf>
    <xf numFmtId="165" fontId="7" fillId="0" borderId="1" xfId="0" applyNumberFormat="1" applyFont="1" applyBorder="1" applyAlignment="1">
      <alignment wrapText="1"/>
    </xf>
    <xf numFmtId="0" fontId="7" fillId="0" borderId="2" xfId="0" applyFont="1" applyBorder="1" applyAlignment="1">
      <alignment wrapText="1"/>
    </xf>
    <xf numFmtId="165" fontId="7" fillId="0" borderId="2" xfId="0" applyNumberFormat="1" applyFont="1" applyBorder="1" applyAlignment="1">
      <alignment wrapText="1"/>
    </xf>
    <xf numFmtId="164" fontId="7" fillId="0" borderId="2" xfId="0" applyNumberFormat="1" applyFont="1" applyBorder="1" applyAlignment="1">
      <alignment wrapText="1"/>
    </xf>
    <xf numFmtId="166" fontId="7" fillId="0" borderId="0" xfId="0" applyNumberFormat="1" applyFont="1" applyAlignment="1">
      <alignment wrapText="1"/>
    </xf>
    <xf numFmtId="167" fontId="7" fillId="0" borderId="0" xfId="0" applyNumberFormat="1" applyFont="1" applyAlignment="1">
      <alignment wrapText="1"/>
    </xf>
    <xf numFmtId="167" fontId="1" fillId="0" borderId="0" xfId="0" applyNumberFormat="1" applyFont="1" applyAlignment="1">
      <alignment wrapText="1"/>
    </xf>
    <xf numFmtId="0" fontId="7" fillId="2" borderId="0" xfId="0" applyFont="1" applyFill="1" applyAlignment="1">
      <alignment wrapText="1"/>
    </xf>
    <xf numFmtId="164" fontId="7" fillId="0" borderId="0" xfId="0" applyNumberFormat="1" applyFont="1" applyAlignment="1">
      <alignment wrapText="1" indent="1"/>
    </xf>
    <xf numFmtId="0" fontId="7" fillId="0" borderId="0" xfId="0" applyFont="1" applyAlignment="1">
      <alignment wrapText="1" indent="1"/>
    </xf>
    <xf numFmtId="165" fontId="7" fillId="0" borderId="0" xfId="0" applyNumberFormat="1" applyFont="1" applyAlignment="1">
      <alignment wrapText="1" indent="1"/>
    </xf>
    <xf numFmtId="168" fontId="7" fillId="0" borderId="0" xfId="0" applyNumberFormat="1" applyFont="1" applyAlignment="1">
      <alignment horizontal="right" wrapText="1" indent="1"/>
    </xf>
    <xf numFmtId="168" fontId="7" fillId="0" borderId="0" xfId="0" applyNumberFormat="1" applyFont="1" applyAlignment="1">
      <alignment wrapText="1" indent="1"/>
    </xf>
    <xf numFmtId="164" fontId="7" fillId="0" borderId="1" xfId="0" applyNumberFormat="1" applyFont="1" applyBorder="1" applyAlignment="1">
      <alignment wrapText="1" indent="1"/>
    </xf>
    <xf numFmtId="0" fontId="7" fillId="0" borderId="1" xfId="0" applyFont="1" applyBorder="1" applyAlignment="1">
      <alignment wrapText="1" indent="1"/>
    </xf>
    <xf numFmtId="165" fontId="7" fillId="0" borderId="1" xfId="0" applyNumberFormat="1" applyFont="1" applyBorder="1" applyAlignment="1">
      <alignment wrapText="1" indent="1"/>
    </xf>
    <xf numFmtId="164" fontId="7" fillId="0" borderId="2" xfId="0" applyNumberFormat="1" applyFont="1" applyBorder="1" applyAlignment="1">
      <alignment wrapText="1" indent="1"/>
    </xf>
    <xf numFmtId="0" fontId="7" fillId="0" borderId="2" xfId="0" applyFont="1" applyBorder="1" applyAlignment="1">
      <alignment wrapText="1" indent="1"/>
    </xf>
    <xf numFmtId="165" fontId="7" fillId="0" borderId="2" xfId="0" applyNumberFormat="1" applyFont="1" applyBorder="1" applyAlignment="1">
      <alignment wrapText="1" indent="1"/>
    </xf>
    <xf numFmtId="167" fontId="7" fillId="0" borderId="0" xfId="0" applyNumberFormat="1" applyFont="1" applyAlignment="1">
      <alignment wrapText="1" indent="1"/>
    </xf>
    <xf numFmtId="166" fontId="7" fillId="0" borderId="0" xfId="0" applyNumberFormat="1" applyFont="1" applyAlignment="1">
      <alignment wrapText="1" indent="1"/>
    </xf>
    <xf numFmtId="166" fontId="7" fillId="0" borderId="1" xfId="0" applyNumberFormat="1" applyFont="1" applyBorder="1" applyAlignment="1">
      <alignment wrapText="1" indent="1"/>
    </xf>
    <xf numFmtId="169" fontId="7" fillId="0" borderId="2" xfId="0" applyNumberFormat="1" applyFont="1" applyBorder="1" applyAlignment="1">
      <alignment wrapText="1" indent="1"/>
    </xf>
    <xf numFmtId="170" fontId="7" fillId="0" borderId="2" xfId="0" applyNumberFormat="1" applyFont="1" applyBorder="1" applyAlignment="1">
      <alignment wrapText="1" indent="1"/>
    </xf>
    <xf numFmtId="0" fontId="7" fillId="0" borderId="0" xfId="0" applyFont="1" applyAlignment="1">
      <alignment horizontal="left" wrapText="1"/>
    </xf>
    <xf numFmtId="171" fontId="7" fillId="0" borderId="0" xfId="0" applyNumberFormat="1" applyFont="1" applyAlignment="1">
      <alignment wrapText="1" indent="1"/>
    </xf>
    <xf numFmtId="172" fontId="7" fillId="0" borderId="2" xfId="0" applyNumberFormat="1" applyFont="1" applyBorder="1" applyAlignment="1">
      <alignment wrapText="1" indent="1"/>
    </xf>
    <xf numFmtId="168" fontId="7" fillId="0" borderId="0" xfId="0" applyNumberFormat="1" applyFont="1" applyAlignment="1">
      <alignment wrapText="1"/>
    </xf>
    <xf numFmtId="166" fontId="7" fillId="0" borderId="1" xfId="0" applyNumberFormat="1" applyFont="1" applyBorder="1" applyAlignment="1">
      <alignment wrapText="1"/>
    </xf>
    <xf numFmtId="173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/>
    <xf numFmtId="0" fontId="7" fillId="0" borderId="0" xfId="0" applyFont="1" applyAlignment="1">
      <alignment horizontal="left" wrapText="1"/>
    </xf>
    <xf numFmtId="0" fontId="9" fillId="0" borderId="0" xfId="0" applyFont="1" applyAlignment="1">
      <alignment wrapText="1"/>
    </xf>
  </cellXfs>
  <cellStyles count="6"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Normal" xfId="0" builtinId="0"/>
    <cellStyle name="Normal 2" xfId="2" xr:uid="{00000000-0005-0000-0000-000002000000}"/>
    <cellStyle name="Table (Normal)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workbookViewId="0">
      <pane xSplit="1" ySplit="2" topLeftCell="B3" activePane="bottomRight" state="frozen"/>
      <selection activeCell="A10" sqref="A10:M10"/>
      <selection pane="topRight" activeCell="A10" sqref="A10:M10"/>
      <selection pane="bottomLeft" activeCell="A10" sqref="A10:M10"/>
      <selection pane="bottomRight" activeCell="F32" sqref="F32"/>
    </sheetView>
  </sheetViews>
  <sheetFormatPr defaultColWidth="13.7109375" defaultRowHeight="12.75"/>
  <cols>
    <col min="1" max="1" width="44.42578125" customWidth="1"/>
    <col min="8" max="8" width="3.42578125" customWidth="1"/>
  </cols>
  <sheetData>
    <row r="1" spans="1:14" ht="15" customHeight="1">
      <c r="A1" s="1" t="s">
        <v>0</v>
      </c>
      <c r="B1" s="2"/>
      <c r="C1" s="2"/>
      <c r="D1" s="2"/>
      <c r="E1" s="2"/>
      <c r="F1" s="2"/>
      <c r="G1" s="3"/>
      <c r="I1" s="2"/>
      <c r="J1" s="2"/>
      <c r="K1" s="2"/>
      <c r="L1" s="2"/>
      <c r="M1" s="2"/>
    </row>
    <row r="2" spans="1:14" ht="15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7"/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</row>
    <row r="3" spans="1:14" ht="15" customHeight="1">
      <c r="A3" s="3" t="s">
        <v>14</v>
      </c>
      <c r="B3" s="6">
        <v>6640045688</v>
      </c>
      <c r="C3" s="6">
        <v>4908474251</v>
      </c>
      <c r="D3" s="6">
        <v>5916294338</v>
      </c>
      <c r="E3" s="6">
        <v>9264439962</v>
      </c>
      <c r="F3" s="6">
        <v>8061123502</v>
      </c>
      <c r="G3" s="6">
        <v>8562700000</v>
      </c>
      <c r="I3" s="7">
        <v>3334.1</v>
      </c>
      <c r="J3" s="7">
        <v>2709.6</v>
      </c>
      <c r="K3" s="7">
        <v>2452</v>
      </c>
      <c r="L3" s="7">
        <v>4265</v>
      </c>
      <c r="M3" s="6">
        <v>3831186692</v>
      </c>
      <c r="N3" s="6">
        <v>4114351453</v>
      </c>
    </row>
    <row r="4" spans="1:14" ht="15" customHeight="1">
      <c r="A4" s="3" t="s">
        <v>15</v>
      </c>
      <c r="B4" s="6">
        <v>358100000</v>
      </c>
      <c r="C4" s="6">
        <v>35700000</v>
      </c>
      <c r="D4" s="6">
        <v>-507300000</v>
      </c>
      <c r="E4" s="6">
        <v>976400000</v>
      </c>
      <c r="F4" s="6">
        <v>515700000</v>
      </c>
      <c r="G4" s="6">
        <v>334500000</v>
      </c>
      <c r="I4" s="7">
        <v>173.1</v>
      </c>
      <c r="J4" s="7">
        <v>30.5</v>
      </c>
      <c r="K4" s="7">
        <v>177.1</v>
      </c>
      <c r="L4" s="7">
        <v>442</v>
      </c>
      <c r="M4" s="6">
        <v>270200000</v>
      </c>
      <c r="N4" s="6">
        <v>284700000</v>
      </c>
    </row>
    <row r="5" spans="1:14" ht="15" customHeight="1">
      <c r="A5" s="3" t="s">
        <v>16</v>
      </c>
      <c r="B5" s="6">
        <v>363400000</v>
      </c>
      <c r="C5" s="6">
        <v>144900000</v>
      </c>
      <c r="D5" s="6">
        <v>579900000</v>
      </c>
      <c r="E5" s="6">
        <v>958900000</v>
      </c>
      <c r="F5" s="6">
        <v>474900000</v>
      </c>
      <c r="G5" s="6">
        <v>304800000</v>
      </c>
      <c r="I5" s="7">
        <v>173.8</v>
      </c>
      <c r="J5" s="7">
        <v>74.900000000000006</v>
      </c>
      <c r="K5" s="7">
        <v>155</v>
      </c>
      <c r="L5" s="7">
        <v>462.3</v>
      </c>
      <c r="M5" s="6">
        <v>200100000</v>
      </c>
      <c r="N5" s="6">
        <v>134300000</v>
      </c>
    </row>
    <row r="6" spans="1:14" ht="15" customHeight="1">
      <c r="A6" s="3" t="s">
        <v>17</v>
      </c>
      <c r="B6" s="7">
        <v>122.3</v>
      </c>
      <c r="C6" s="7">
        <v>198</v>
      </c>
      <c r="D6" s="7">
        <v>192.9</v>
      </c>
      <c r="E6" s="7">
        <v>200.3</v>
      </c>
      <c r="F6" s="7">
        <v>217.2</v>
      </c>
      <c r="G6" s="6">
        <v>249100000</v>
      </c>
      <c r="I6" s="7">
        <v>59.6</v>
      </c>
      <c r="J6" s="7">
        <v>95.7</v>
      </c>
      <c r="K6" s="7">
        <v>98.5</v>
      </c>
      <c r="L6" s="7">
        <v>100.1</v>
      </c>
      <c r="M6" s="7">
        <v>104.6</v>
      </c>
      <c r="N6" s="7">
        <v>116.7</v>
      </c>
    </row>
    <row r="7" spans="1:14" ht="15" customHeight="1">
      <c r="A7" s="3" t="s">
        <v>18</v>
      </c>
      <c r="B7" s="7">
        <v>10.8</v>
      </c>
      <c r="C7" s="7">
        <v>4.8</v>
      </c>
      <c r="D7" s="7">
        <v>0.4</v>
      </c>
      <c r="E7" s="7">
        <v>2.5</v>
      </c>
      <c r="F7" s="7">
        <v>5.5</v>
      </c>
      <c r="G7" s="6">
        <v>12800000</v>
      </c>
      <c r="I7" s="7">
        <v>4.5999999999999996</v>
      </c>
      <c r="J7" s="7">
        <v>2.4</v>
      </c>
      <c r="K7" s="7">
        <v>0.1</v>
      </c>
      <c r="L7" s="7">
        <v>0.5</v>
      </c>
      <c r="M7" s="7">
        <v>2.2000000000000002</v>
      </c>
      <c r="N7" s="7">
        <v>4.2</v>
      </c>
    </row>
    <row r="8" spans="1:14" ht="15" customHeight="1">
      <c r="A8" s="3" t="s">
        <v>19</v>
      </c>
      <c r="B8" s="6">
        <v>224993093</v>
      </c>
      <c r="C8" s="6">
        <v>-239097104</v>
      </c>
      <c r="D8" s="6">
        <v>313979252</v>
      </c>
      <c r="E8" s="6">
        <v>773572802</v>
      </c>
      <c r="F8" s="6">
        <v>292977362</v>
      </c>
      <c r="G8" s="6">
        <v>72600000</v>
      </c>
      <c r="I8" s="7">
        <v>108.9</v>
      </c>
      <c r="J8" s="7">
        <v>-95.2</v>
      </c>
      <c r="K8" s="7">
        <v>78.5</v>
      </c>
      <c r="L8" s="7">
        <v>341.4</v>
      </c>
      <c r="M8" s="6">
        <v>163371873</v>
      </c>
      <c r="N8" s="6">
        <v>163812791</v>
      </c>
    </row>
    <row r="9" spans="1:14" ht="15" customHeight="1">
      <c r="A9" s="8" t="s">
        <v>20</v>
      </c>
      <c r="B9" s="9">
        <v>230313432</v>
      </c>
      <c r="C9" s="9">
        <v>-57885722</v>
      </c>
      <c r="D9" s="9">
        <v>386646546</v>
      </c>
      <c r="E9" s="9">
        <v>756057269</v>
      </c>
      <c r="F9" s="9">
        <v>252217193</v>
      </c>
      <c r="G9" s="9">
        <v>42900000</v>
      </c>
      <c r="I9" s="10">
        <v>109.6</v>
      </c>
      <c r="J9" s="10">
        <v>-23.2</v>
      </c>
      <c r="K9" s="10">
        <v>56.4</v>
      </c>
      <c r="L9" s="10">
        <v>361.7</v>
      </c>
      <c r="M9" s="9">
        <v>93251877</v>
      </c>
      <c r="N9" s="9">
        <v>13445968</v>
      </c>
    </row>
    <row r="10" spans="1:14" ht="15" customHeight="1">
      <c r="A10" s="11" t="s">
        <v>21</v>
      </c>
      <c r="B10" s="12">
        <v>3185.4</v>
      </c>
      <c r="C10" s="12">
        <v>3206.1</v>
      </c>
      <c r="D10" s="12">
        <v>3747.8</v>
      </c>
      <c r="E10" s="12">
        <v>4439.5</v>
      </c>
      <c r="F10" s="12">
        <v>4705.7</v>
      </c>
      <c r="G10" s="13">
        <v>4904700000</v>
      </c>
      <c r="H10" s="11"/>
      <c r="I10" s="12">
        <v>3128.8</v>
      </c>
      <c r="J10" s="12">
        <v>3342.1</v>
      </c>
      <c r="K10" s="12">
        <v>3148.1</v>
      </c>
      <c r="L10" s="12">
        <v>3817.3</v>
      </c>
      <c r="M10" s="13">
        <v>4352300000</v>
      </c>
      <c r="N10" s="13">
        <v>4763700000</v>
      </c>
    </row>
    <row r="11" spans="1:14" ht="15" customHeight="1">
      <c r="A11" s="3" t="s">
        <v>22</v>
      </c>
      <c r="B11" s="14">
        <v>9682</v>
      </c>
      <c r="C11" s="14">
        <v>8334</v>
      </c>
      <c r="D11" s="14">
        <v>8742</v>
      </c>
      <c r="E11" s="14">
        <v>9874</v>
      </c>
      <c r="F11" s="14">
        <v>9234</v>
      </c>
      <c r="G11" s="15">
        <v>9089889</v>
      </c>
      <c r="I11" s="14">
        <v>4982</v>
      </c>
      <c r="J11" s="14">
        <v>4440</v>
      </c>
      <c r="K11" s="14">
        <v>4110</v>
      </c>
      <c r="L11" s="14">
        <v>4642</v>
      </c>
      <c r="M11" s="16">
        <v>4382688</v>
      </c>
      <c r="N11" s="16">
        <v>4498148</v>
      </c>
    </row>
    <row r="12" spans="1:14" ht="15" customHeight="1">
      <c r="A12" s="3" t="s">
        <v>23</v>
      </c>
      <c r="B12" s="14">
        <v>8252</v>
      </c>
      <c r="C12" s="14">
        <v>6691</v>
      </c>
      <c r="D12" s="14">
        <v>7225</v>
      </c>
      <c r="E12" s="14">
        <v>8106</v>
      </c>
      <c r="F12" s="14">
        <v>7972</v>
      </c>
      <c r="G12" s="15">
        <v>7881000</v>
      </c>
      <c r="I12" s="14">
        <v>4184</v>
      </c>
      <c r="J12" s="14">
        <v>3743</v>
      </c>
      <c r="K12" s="14">
        <v>3664</v>
      </c>
      <c r="L12" s="14">
        <v>3941</v>
      </c>
      <c r="M12" s="16">
        <v>3995000</v>
      </c>
      <c r="N12" s="16">
        <v>3911000</v>
      </c>
    </row>
    <row r="13" spans="1:14" ht="15" customHeight="1">
      <c r="A13" s="3" t="s">
        <v>24</v>
      </c>
      <c r="B13" s="14">
        <v>1551</v>
      </c>
      <c r="C13" s="14">
        <v>1463</v>
      </c>
      <c r="D13" s="14">
        <v>1368</v>
      </c>
      <c r="E13" s="14">
        <v>1601</v>
      </c>
      <c r="F13" s="14">
        <v>1460</v>
      </c>
      <c r="G13" s="15">
        <v>1322000</v>
      </c>
      <c r="I13" s="14">
        <v>767</v>
      </c>
      <c r="J13" s="14">
        <v>731</v>
      </c>
      <c r="K13" s="14">
        <v>646</v>
      </c>
      <c r="L13" s="14">
        <v>744</v>
      </c>
      <c r="M13" s="16">
        <v>578000</v>
      </c>
      <c r="N13" s="16">
        <v>559000</v>
      </c>
    </row>
    <row r="14" spans="1:14" ht="15" customHeight="1">
      <c r="A14" s="3" t="s">
        <v>25</v>
      </c>
      <c r="B14" s="14">
        <f t="shared" ref="B14:G14" si="0">B12+B13</f>
        <v>9803</v>
      </c>
      <c r="C14" s="14">
        <f t="shared" si="0"/>
        <v>8154</v>
      </c>
      <c r="D14" s="14">
        <f t="shared" si="0"/>
        <v>8593</v>
      </c>
      <c r="E14" s="14">
        <f t="shared" si="0"/>
        <v>9707</v>
      </c>
      <c r="F14" s="14">
        <f t="shared" si="0"/>
        <v>9432</v>
      </c>
      <c r="G14" s="15">
        <f t="shared" si="0"/>
        <v>9203000</v>
      </c>
      <c r="I14" s="14">
        <v>4951</v>
      </c>
      <c r="J14" s="14">
        <v>4474</v>
      </c>
      <c r="K14" s="14">
        <v>4310</v>
      </c>
      <c r="L14" s="14">
        <v>4685</v>
      </c>
      <c r="M14" s="16">
        <v>4572553</v>
      </c>
      <c r="N14" s="16">
        <v>4470209</v>
      </c>
    </row>
    <row r="15" spans="1:14" ht="15" customHeight="1">
      <c r="A15" s="3" t="s">
        <v>26</v>
      </c>
      <c r="B15" s="14">
        <v>4995</v>
      </c>
      <c r="C15" s="14">
        <v>4075</v>
      </c>
      <c r="D15" s="14">
        <v>3881</v>
      </c>
      <c r="E15" s="14">
        <v>4071</v>
      </c>
      <c r="F15" s="14">
        <v>4306</v>
      </c>
      <c r="G15" s="14">
        <v>4577</v>
      </c>
      <c r="I15" s="14">
        <v>5100</v>
      </c>
      <c r="J15" s="14">
        <v>4519</v>
      </c>
      <c r="K15" s="14">
        <v>3862</v>
      </c>
      <c r="L15" s="14">
        <v>4017</v>
      </c>
      <c r="M15" s="14">
        <v>4201</v>
      </c>
      <c r="N15" s="14">
        <f>'North America Metal'!N17+'ANZ Metal'!N17+'UK Metal'!N17+'Global Trade'!N13+'Sims Lifecycle Services'!N11+'Corporate &amp; Unallocated'!N11</f>
        <v>4605</v>
      </c>
    </row>
    <row r="16" spans="1:1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sheetProtection sheet="1" objects="1" scenarios="1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2"/>
  <sheetViews>
    <sheetView workbookViewId="0">
      <pane xSplit="1" ySplit="2" topLeftCell="B3" activePane="bottomRight" state="frozen"/>
      <selection activeCell="A10" sqref="A10:M10"/>
      <selection pane="topRight" activeCell="A10" sqref="A10:M10"/>
      <selection pane="bottomLeft" activeCell="A10" sqref="A10:M10"/>
      <selection pane="bottomRight" activeCell="A10" sqref="A10:M10"/>
    </sheetView>
  </sheetViews>
  <sheetFormatPr defaultColWidth="13.7109375" defaultRowHeight="12.75"/>
  <cols>
    <col min="1" max="1" width="42.7109375" customWidth="1"/>
    <col min="7" max="7" width="14.42578125" customWidth="1"/>
    <col min="8" max="8" width="4.140625" customWidth="1"/>
  </cols>
  <sheetData>
    <row r="1" spans="1:14" ht="15" customHeight="1">
      <c r="A1" s="1" t="s">
        <v>27</v>
      </c>
      <c r="B1" s="3"/>
      <c r="C1" s="3"/>
      <c r="D1" s="3"/>
      <c r="E1" s="3"/>
      <c r="F1" s="3"/>
      <c r="H1" s="3"/>
      <c r="I1" s="3"/>
      <c r="J1" s="3"/>
      <c r="K1" s="3"/>
      <c r="L1" s="3"/>
      <c r="M1" s="3"/>
    </row>
    <row r="2" spans="1:14" ht="15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7"/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</row>
    <row r="3" spans="1:14" ht="15" customHeight="1">
      <c r="A3" s="3" t="s">
        <v>28</v>
      </c>
      <c r="B3" s="18">
        <v>2725598815</v>
      </c>
      <c r="C3" s="18">
        <v>2061671525</v>
      </c>
      <c r="D3" s="18">
        <v>2669873522</v>
      </c>
      <c r="E3" s="18">
        <v>4453352344</v>
      </c>
      <c r="F3" s="18">
        <v>3924606320</v>
      </c>
      <c r="G3" s="18">
        <v>4479842992</v>
      </c>
      <c r="H3" s="19"/>
      <c r="I3" s="20">
        <v>1401</v>
      </c>
      <c r="J3" s="20">
        <v>1133</v>
      </c>
      <c r="K3" s="20">
        <v>1067</v>
      </c>
      <c r="L3" s="20">
        <v>1997.2</v>
      </c>
      <c r="M3" s="18">
        <v>1848957166</v>
      </c>
      <c r="N3" s="18">
        <v>2109414245</v>
      </c>
    </row>
    <row r="4" spans="1:14" ht="15" customHeight="1">
      <c r="A4" s="3" t="s">
        <v>29</v>
      </c>
      <c r="B4" s="18">
        <v>608990857</v>
      </c>
      <c r="C4" s="18">
        <v>481213300</v>
      </c>
      <c r="D4" s="18">
        <v>591722783</v>
      </c>
      <c r="E4" s="18">
        <v>919939040</v>
      </c>
      <c r="F4" s="18">
        <v>748856341</v>
      </c>
      <c r="G4" s="18">
        <v>784349583</v>
      </c>
      <c r="L4" s="20">
        <v>421.6</v>
      </c>
      <c r="M4" s="18">
        <v>385352892</v>
      </c>
      <c r="N4" s="18">
        <v>361051807</v>
      </c>
    </row>
    <row r="5" spans="1:14" ht="15" customHeight="1">
      <c r="A5" s="3" t="s">
        <v>30</v>
      </c>
      <c r="B5" s="21">
        <v>0.22343704138538301</v>
      </c>
      <c r="C5" s="21">
        <v>0.23339962167143599</v>
      </c>
      <c r="D5" s="21">
        <v>0.22161878722049499</v>
      </c>
      <c r="E5" s="21">
        <v>0.206561279022769</v>
      </c>
      <c r="F5" s="21">
        <v>0.190821994598176</v>
      </c>
      <c r="G5" s="21">
        <v>0.17507478012411301</v>
      </c>
      <c r="L5" s="22">
        <v>0.21099999999999999</v>
      </c>
      <c r="M5" s="21">
        <v>0.20843699296917301</v>
      </c>
      <c r="N5" s="21">
        <v>0.17118611927562299</v>
      </c>
    </row>
    <row r="6" spans="1:14" ht="15" customHeight="1">
      <c r="A6" s="3" t="s">
        <v>15</v>
      </c>
      <c r="B6" s="18">
        <v>124800000</v>
      </c>
      <c r="C6" s="18">
        <v>-16200000</v>
      </c>
      <c r="D6" s="18">
        <v>194200000</v>
      </c>
      <c r="E6" s="18">
        <v>343700000</v>
      </c>
      <c r="F6" s="18">
        <v>149400000</v>
      </c>
      <c r="G6" s="18">
        <v>20300000</v>
      </c>
      <c r="H6" s="19"/>
      <c r="I6" s="20">
        <v>60.9</v>
      </c>
      <c r="J6" s="20">
        <v>12.4</v>
      </c>
      <c r="K6" s="20">
        <v>61.2</v>
      </c>
      <c r="L6" s="20">
        <v>171.3</v>
      </c>
      <c r="M6" s="18">
        <v>108500000</v>
      </c>
      <c r="N6" s="18">
        <v>36700000</v>
      </c>
    </row>
    <row r="7" spans="1:14" ht="15" customHeight="1">
      <c r="A7" s="3" t="s">
        <v>16</v>
      </c>
      <c r="B7" s="18">
        <v>162600000</v>
      </c>
      <c r="C7" s="18">
        <v>55000000</v>
      </c>
      <c r="D7" s="18">
        <v>226400000</v>
      </c>
      <c r="E7" s="18">
        <v>395400000</v>
      </c>
      <c r="F7" s="18">
        <v>179600000</v>
      </c>
      <c r="G7" s="18">
        <v>151800000</v>
      </c>
      <c r="H7" s="19"/>
      <c r="I7" s="20">
        <v>84.4</v>
      </c>
      <c r="J7" s="20">
        <v>43.4</v>
      </c>
      <c r="K7" s="20">
        <v>70.5</v>
      </c>
      <c r="L7" s="20">
        <v>189.7</v>
      </c>
      <c r="M7" s="18">
        <v>97800000</v>
      </c>
      <c r="N7" s="18">
        <v>64300000</v>
      </c>
    </row>
    <row r="8" spans="1:14" ht="15" customHeight="1">
      <c r="A8" s="3" t="s">
        <v>17</v>
      </c>
      <c r="B8" s="18">
        <v>53200000</v>
      </c>
      <c r="C8" s="18">
        <v>90200000</v>
      </c>
      <c r="D8" s="18">
        <v>89100000</v>
      </c>
      <c r="E8" s="18">
        <v>99800000</v>
      </c>
      <c r="F8" s="18">
        <v>119900000</v>
      </c>
      <c r="G8" s="18">
        <v>154300000</v>
      </c>
      <c r="H8" s="19"/>
      <c r="I8" s="20">
        <v>25.1</v>
      </c>
      <c r="J8" s="20">
        <v>41.4</v>
      </c>
      <c r="K8" s="20">
        <v>45.9</v>
      </c>
      <c r="L8" s="20">
        <v>47.1</v>
      </c>
      <c r="M8" s="18">
        <v>57900000</v>
      </c>
      <c r="N8" s="18">
        <v>70400000</v>
      </c>
    </row>
    <row r="9" spans="1:14" ht="15" customHeight="1">
      <c r="A9" s="3" t="s">
        <v>18</v>
      </c>
      <c r="B9" s="18">
        <v>9701055</v>
      </c>
      <c r="C9" s="18">
        <v>3801514</v>
      </c>
      <c r="D9" s="18">
        <v>327191</v>
      </c>
      <c r="E9" s="18">
        <v>2241823</v>
      </c>
      <c r="F9" s="18">
        <v>4170493</v>
      </c>
      <c r="G9" s="18">
        <v>10112543</v>
      </c>
      <c r="H9" s="19"/>
      <c r="I9" s="20">
        <v>4</v>
      </c>
      <c r="J9" s="20">
        <v>1.9</v>
      </c>
      <c r="K9" s="20">
        <v>0</v>
      </c>
      <c r="L9" s="20">
        <v>0.4</v>
      </c>
      <c r="M9" s="18">
        <v>1988566</v>
      </c>
      <c r="N9" s="18">
        <v>2693516</v>
      </c>
    </row>
    <row r="10" spans="1:14" ht="15" customHeight="1">
      <c r="A10" s="3" t="s">
        <v>19</v>
      </c>
      <c r="B10" s="18">
        <v>61869687</v>
      </c>
      <c r="C10" s="18">
        <v>-145759846</v>
      </c>
      <c r="D10" s="18">
        <v>104806129</v>
      </c>
      <c r="E10" s="18">
        <v>241714806</v>
      </c>
      <c r="F10" s="18">
        <v>25273920</v>
      </c>
      <c r="G10" s="18">
        <v>-144148714</v>
      </c>
      <c r="H10" s="19"/>
      <c r="I10" s="20">
        <v>31.8</v>
      </c>
      <c r="J10" s="20">
        <v>-45.5</v>
      </c>
      <c r="K10" s="20">
        <v>15.3</v>
      </c>
      <c r="L10" s="20">
        <v>123.8</v>
      </c>
      <c r="M10" s="18">
        <v>48459126</v>
      </c>
      <c r="N10" s="18">
        <v>-36427611</v>
      </c>
    </row>
    <row r="11" spans="1:14" ht="15" customHeight="1">
      <c r="A11" s="8" t="s">
        <v>20</v>
      </c>
      <c r="B11" s="23">
        <v>99721156</v>
      </c>
      <c r="C11" s="23">
        <v>-39039626</v>
      </c>
      <c r="D11" s="23">
        <v>137020588</v>
      </c>
      <c r="E11" s="23">
        <v>293443790</v>
      </c>
      <c r="F11" s="23">
        <v>55540757</v>
      </c>
      <c r="G11" s="23">
        <v>-12591009</v>
      </c>
      <c r="H11" s="24"/>
      <c r="I11" s="25">
        <v>55.3</v>
      </c>
      <c r="J11" s="25">
        <v>0.1</v>
      </c>
      <c r="K11" s="25">
        <v>24.6</v>
      </c>
      <c r="L11" s="25">
        <v>142.19999999999999</v>
      </c>
      <c r="M11" s="23">
        <v>37843513</v>
      </c>
      <c r="N11" s="23">
        <v>-8760456</v>
      </c>
    </row>
    <row r="12" spans="1:14" ht="15" customHeight="1">
      <c r="A12" s="11" t="s">
        <v>31</v>
      </c>
      <c r="B12" s="26">
        <v>1065400994</v>
      </c>
      <c r="C12" s="26">
        <v>1116651774</v>
      </c>
      <c r="D12" s="26">
        <v>1446023925</v>
      </c>
      <c r="E12" s="26">
        <v>1762483665</v>
      </c>
      <c r="F12" s="26">
        <v>1741424562</v>
      </c>
      <c r="G12" s="26">
        <v>2076400000</v>
      </c>
      <c r="H12" s="27"/>
      <c r="I12" s="28">
        <v>1112.4000000000001</v>
      </c>
      <c r="J12" s="28">
        <v>1135.3</v>
      </c>
      <c r="K12" s="28">
        <v>1043.3</v>
      </c>
      <c r="L12" s="28">
        <v>1485.9</v>
      </c>
      <c r="M12" s="26">
        <v>1517767759</v>
      </c>
      <c r="N12" s="26">
        <v>2111344394</v>
      </c>
    </row>
    <row r="13" spans="1:14" ht="15" customHeight="1">
      <c r="A13" s="3" t="s">
        <v>22</v>
      </c>
      <c r="B13" s="29">
        <v>4769724</v>
      </c>
      <c r="C13" s="29">
        <v>4180205</v>
      </c>
      <c r="D13" s="29">
        <v>4431748</v>
      </c>
      <c r="E13" s="29">
        <v>5071418</v>
      </c>
      <c r="F13" s="29">
        <v>4903375</v>
      </c>
      <c r="G13" s="29">
        <v>5042828</v>
      </c>
      <c r="H13" s="19"/>
      <c r="I13" s="30">
        <v>2431</v>
      </c>
      <c r="J13" s="30">
        <v>2240</v>
      </c>
      <c r="K13" s="30">
        <v>2013</v>
      </c>
      <c r="L13" s="30">
        <v>2389</v>
      </c>
      <c r="M13" s="29">
        <v>2323487</v>
      </c>
      <c r="N13" s="29">
        <v>2474332</v>
      </c>
    </row>
    <row r="14" spans="1:14" ht="15" customHeight="1">
      <c r="A14" s="3" t="s">
        <v>23</v>
      </c>
      <c r="B14" s="29">
        <v>4887388</v>
      </c>
      <c r="C14" s="29">
        <v>4041921</v>
      </c>
      <c r="D14" s="29">
        <v>4317925</v>
      </c>
      <c r="E14" s="29">
        <v>5080712</v>
      </c>
      <c r="F14" s="29">
        <v>5063251</v>
      </c>
      <c r="G14" s="29">
        <v>5000334</v>
      </c>
      <c r="H14" s="19"/>
      <c r="I14" s="30">
        <v>2517</v>
      </c>
      <c r="J14" s="30">
        <v>2275</v>
      </c>
      <c r="K14" s="30">
        <v>2151</v>
      </c>
      <c r="L14" s="30">
        <v>2395</v>
      </c>
      <c r="M14" s="29">
        <v>2451109</v>
      </c>
      <c r="N14" s="29">
        <v>2469848</v>
      </c>
    </row>
    <row r="15" spans="1:14" ht="15" customHeight="1">
      <c r="A15" s="3" t="s">
        <v>24</v>
      </c>
      <c r="B15" s="29">
        <v>55643</v>
      </c>
      <c r="C15" s="29">
        <v>87823</v>
      </c>
      <c r="D15" s="29">
        <v>49710</v>
      </c>
      <c r="E15" s="29">
        <v>23116</v>
      </c>
      <c r="F15" s="29">
        <v>20108</v>
      </c>
      <c r="G15" s="29">
        <v>43225</v>
      </c>
      <c r="H15" s="19"/>
      <c r="I15" s="30">
        <v>21</v>
      </c>
      <c r="J15" s="30">
        <v>61</v>
      </c>
      <c r="K15" s="30">
        <v>35</v>
      </c>
      <c r="L15" s="30">
        <v>12</v>
      </c>
      <c r="M15" s="29">
        <v>7779</v>
      </c>
      <c r="N15" s="29">
        <v>14169</v>
      </c>
    </row>
    <row r="16" spans="1:14" ht="15" customHeight="1">
      <c r="A16" s="3" t="s">
        <v>25</v>
      </c>
      <c r="B16" s="29">
        <v>4943000</v>
      </c>
      <c r="C16" s="29">
        <v>4130000</v>
      </c>
      <c r="D16" s="29">
        <v>4368000</v>
      </c>
      <c r="E16" s="29">
        <v>5103000</v>
      </c>
      <c r="F16" s="29">
        <v>5083000</v>
      </c>
      <c r="G16" s="29">
        <v>5043000</v>
      </c>
      <c r="H16" s="19"/>
      <c r="I16" s="30">
        <v>2538</v>
      </c>
      <c r="J16" s="30">
        <v>2336</v>
      </c>
      <c r="K16" s="30">
        <v>2186</v>
      </c>
      <c r="L16" s="30">
        <v>2407</v>
      </c>
      <c r="M16" s="29">
        <v>2459000</v>
      </c>
      <c r="N16" s="29">
        <v>2484000</v>
      </c>
    </row>
    <row r="17" spans="1:14" ht="15" customHeight="1">
      <c r="A17" s="8" t="s">
        <v>26</v>
      </c>
      <c r="B17" s="31">
        <v>1577</v>
      </c>
      <c r="C17" s="31">
        <v>1124</v>
      </c>
      <c r="D17" s="31">
        <v>1172</v>
      </c>
      <c r="E17" s="31">
        <v>1439</v>
      </c>
      <c r="F17" s="31">
        <v>1743</v>
      </c>
      <c r="G17" s="31">
        <v>1915</v>
      </c>
      <c r="H17" s="24"/>
      <c r="I17" s="31">
        <v>1587</v>
      </c>
      <c r="J17" s="31">
        <v>1475</v>
      </c>
      <c r="K17" s="31">
        <v>1138</v>
      </c>
      <c r="L17" s="31">
        <v>1205</v>
      </c>
      <c r="M17" s="31">
        <v>1557</v>
      </c>
      <c r="N17" s="31">
        <v>1971</v>
      </c>
    </row>
    <row r="18" spans="1:14" ht="15" customHeight="1">
      <c r="A18" s="11" t="s">
        <v>33</v>
      </c>
      <c r="B18" s="32">
        <f t="shared" ref="B18:G18" si="0">B11/B14</f>
        <v>20.403773140172216</v>
      </c>
      <c r="C18" s="33">
        <f t="shared" si="0"/>
        <v>-9.6586811073249574</v>
      </c>
      <c r="D18" s="33">
        <f t="shared" si="0"/>
        <v>31.732970813527331</v>
      </c>
      <c r="E18" s="32">
        <f t="shared" si="0"/>
        <v>57.756430594767032</v>
      </c>
      <c r="F18" s="32">
        <f t="shared" si="0"/>
        <v>10.969386467311219</v>
      </c>
      <c r="G18" s="32">
        <f t="shared" si="0"/>
        <v>-2.5180335953558304</v>
      </c>
      <c r="H18" s="27"/>
      <c r="I18" s="32">
        <f>I11/I14*1000</f>
        <v>21.970599920540327</v>
      </c>
      <c r="J18" s="32">
        <f>J11/J14*1000</f>
        <v>4.3956043956043959E-2</v>
      </c>
      <c r="K18" s="32">
        <f>K11/K14*1000</f>
        <v>11.436541143654114</v>
      </c>
      <c r="L18" s="32">
        <f>L11/L14*1000</f>
        <v>59.373695198329848</v>
      </c>
      <c r="M18" s="32">
        <f>M11/M14</f>
        <v>15.439343170785143</v>
      </c>
      <c r="N18" s="33">
        <f>N11/N14</f>
        <v>-3.546961594397712</v>
      </c>
    </row>
    <row r="19" spans="1:14" ht="15" customHeight="1">
      <c r="A19" s="3" t="s">
        <v>34</v>
      </c>
      <c r="B19" s="22">
        <f t="shared" ref="B19:G19" si="1">B11/B3</f>
        <v>3.6586879716558725E-2</v>
      </c>
      <c r="C19" s="22">
        <f t="shared" si="1"/>
        <v>-1.8935909783203704E-2</v>
      </c>
      <c r="D19" s="22">
        <f t="shared" si="1"/>
        <v>5.1321003362495614E-2</v>
      </c>
      <c r="E19" s="22">
        <f t="shared" si="1"/>
        <v>6.5892785329540945E-2</v>
      </c>
      <c r="F19" s="22">
        <f t="shared" si="1"/>
        <v>1.4151930785251347E-2</v>
      </c>
      <c r="G19" s="22">
        <f t="shared" si="1"/>
        <v>-2.8105915815542491E-3</v>
      </c>
      <c r="I19" s="22">
        <f t="shared" ref="I19:N19" si="2">I11/I3</f>
        <v>3.9471805852962165E-2</v>
      </c>
      <c r="J19" s="22">
        <f t="shared" si="2"/>
        <v>8.8261253309797008E-5</v>
      </c>
      <c r="K19" s="22">
        <f t="shared" si="2"/>
        <v>2.3055295220243674E-2</v>
      </c>
      <c r="L19" s="22">
        <f t="shared" si="2"/>
        <v>7.1199679551371908E-2</v>
      </c>
      <c r="M19" s="22">
        <f t="shared" si="2"/>
        <v>2.0467490375599105E-2</v>
      </c>
      <c r="N19" s="22">
        <f t="shared" si="2"/>
        <v>-4.1530277994306425E-3</v>
      </c>
    </row>
    <row r="20" spans="1:14" ht="15" customHeight="1"/>
    <row r="21" spans="1:14" ht="15" customHeight="1">
      <c r="A21" s="3"/>
    </row>
    <row r="22" spans="1:14" ht="15" customHeight="1">
      <c r="A22" s="3"/>
    </row>
    <row r="23" spans="1:14" ht="15" customHeight="1"/>
    <row r="24" spans="1:14" ht="15" customHeight="1"/>
    <row r="25" spans="1:14" ht="15" customHeight="1"/>
    <row r="26" spans="1:14" ht="15" customHeight="1"/>
    <row r="27" spans="1:14" ht="15" customHeight="1"/>
    <row r="28" spans="1:14" ht="15" customHeight="1"/>
    <row r="29" spans="1:14" ht="15" customHeight="1"/>
    <row r="30" spans="1:14" ht="15" customHeight="1"/>
    <row r="31" spans="1:14" ht="15" customHeight="1"/>
    <row r="32" spans="1:1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</sheetData>
  <sheetProtection sheet="1" objects="1" scenarios="1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"/>
  <sheetViews>
    <sheetView workbookViewId="0">
      <pane xSplit="1" ySplit="2" topLeftCell="B3" activePane="bottomRight" state="frozen"/>
      <selection pane="topRight"/>
      <selection pane="bottomLeft"/>
      <selection pane="bottomRight" activeCell="A10" sqref="A10:M10"/>
    </sheetView>
  </sheetViews>
  <sheetFormatPr defaultColWidth="13.7109375" defaultRowHeight="12.75"/>
  <cols>
    <col min="1" max="1" width="39.5703125" customWidth="1"/>
    <col min="8" max="8" width="3.42578125" customWidth="1"/>
  </cols>
  <sheetData>
    <row r="1" spans="1:14" ht="15" customHeight="1">
      <c r="A1" s="1" t="s">
        <v>35</v>
      </c>
      <c r="B1" s="3"/>
      <c r="C1" s="3"/>
      <c r="D1" s="3"/>
      <c r="E1" s="3"/>
      <c r="F1" s="3"/>
      <c r="H1" s="3"/>
      <c r="I1" s="3"/>
      <c r="J1" s="3"/>
      <c r="K1" s="3"/>
      <c r="L1" s="3"/>
      <c r="M1" s="3"/>
    </row>
    <row r="2" spans="1:14" ht="15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7"/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</row>
    <row r="3" spans="1:14" ht="15" customHeight="1">
      <c r="A3" s="3" t="s">
        <v>36</v>
      </c>
      <c r="B3" s="7">
        <v>41</v>
      </c>
      <c r="C3" s="7">
        <v>12.1</v>
      </c>
      <c r="D3" s="7">
        <v>157.80000000000001</v>
      </c>
      <c r="E3" s="7">
        <v>302.5</v>
      </c>
      <c r="F3" s="7">
        <v>180.2</v>
      </c>
      <c r="G3" s="6">
        <v>102200000</v>
      </c>
      <c r="H3" s="3"/>
      <c r="I3" s="7">
        <v>21.9</v>
      </c>
      <c r="J3" s="7">
        <v>0</v>
      </c>
      <c r="K3" s="7">
        <v>24.4</v>
      </c>
      <c r="L3" s="7">
        <v>128.69999999999999</v>
      </c>
      <c r="M3" s="6">
        <v>65900000</v>
      </c>
      <c r="N3" s="6">
        <v>59600000</v>
      </c>
    </row>
    <row r="4" spans="1:14" ht="15" customHeight="1">
      <c r="A4" s="8" t="s">
        <v>37</v>
      </c>
      <c r="B4" s="10">
        <v>35.9</v>
      </c>
      <c r="C4" s="10">
        <v>12.1</v>
      </c>
      <c r="D4" s="10">
        <v>157.80000000000001</v>
      </c>
      <c r="E4" s="10">
        <v>298.5</v>
      </c>
      <c r="F4" s="10">
        <v>163.5</v>
      </c>
      <c r="G4" s="9">
        <v>102200000</v>
      </c>
      <c r="H4" s="8"/>
      <c r="I4" s="10">
        <v>16.8</v>
      </c>
      <c r="J4" s="10">
        <v>0</v>
      </c>
      <c r="K4" s="10">
        <v>24.4</v>
      </c>
      <c r="L4" s="10">
        <v>128.69999999999999</v>
      </c>
      <c r="M4" s="9">
        <v>49100000</v>
      </c>
      <c r="N4" s="9">
        <v>59600000</v>
      </c>
    </row>
    <row r="5" spans="1:14" ht="15" customHeight="1">
      <c r="A5" s="11" t="s">
        <v>31</v>
      </c>
      <c r="B5" s="12">
        <v>211.1</v>
      </c>
      <c r="C5" s="12">
        <v>277.5</v>
      </c>
      <c r="D5" s="12">
        <v>345.8</v>
      </c>
      <c r="E5" s="12">
        <v>512.4</v>
      </c>
      <c r="F5" s="12">
        <v>584.79999999999995</v>
      </c>
      <c r="G5" s="13">
        <v>606000000</v>
      </c>
      <c r="H5" s="11"/>
      <c r="I5" s="12">
        <v>197.3</v>
      </c>
      <c r="J5" s="12">
        <v>207.4</v>
      </c>
      <c r="K5" s="12">
        <v>265.2</v>
      </c>
      <c r="L5" s="12">
        <v>403.3</v>
      </c>
      <c r="M5" s="12">
        <v>506.2</v>
      </c>
      <c r="N5" s="12">
        <v>578.6</v>
      </c>
    </row>
    <row r="6" spans="1:14" ht="15" customHeight="1">
      <c r="A6" s="3" t="s">
        <v>38</v>
      </c>
      <c r="B6" s="15">
        <v>3473000</v>
      </c>
      <c r="C6" s="15">
        <v>3250000</v>
      </c>
      <c r="D6" s="15">
        <v>3809000</v>
      </c>
      <c r="E6" s="15">
        <v>4874000</v>
      </c>
      <c r="F6" s="15">
        <v>4978000</v>
      </c>
      <c r="G6" s="15">
        <v>5744000</v>
      </c>
      <c r="I6" s="14">
        <v>1697</v>
      </c>
      <c r="J6" s="14">
        <v>1640</v>
      </c>
      <c r="K6" s="14">
        <v>1952</v>
      </c>
      <c r="L6" s="14">
        <v>2285</v>
      </c>
      <c r="M6" s="15">
        <v>2256000</v>
      </c>
      <c r="N6" s="15">
        <v>2426000</v>
      </c>
    </row>
    <row r="7" spans="1:14" ht="15" customHeight="1">
      <c r="A7" s="3" t="s">
        <v>39</v>
      </c>
      <c r="B7" s="14">
        <v>3531</v>
      </c>
      <c r="C7" s="14">
        <v>3247</v>
      </c>
      <c r="D7" s="14">
        <v>3706</v>
      </c>
      <c r="E7" s="14">
        <v>4941</v>
      </c>
      <c r="F7" s="14">
        <v>4969</v>
      </c>
      <c r="G7" s="15">
        <v>5026000</v>
      </c>
      <c r="H7" s="3"/>
      <c r="I7" s="14">
        <v>1679</v>
      </c>
      <c r="J7" s="14">
        <v>1600</v>
      </c>
      <c r="K7" s="14">
        <v>1858</v>
      </c>
      <c r="L7" s="14">
        <v>2203</v>
      </c>
      <c r="M7" s="15">
        <v>2196000</v>
      </c>
      <c r="N7" s="15">
        <v>2430700</v>
      </c>
    </row>
    <row r="8" spans="1:14" ht="15" customHeight="1">
      <c r="G8" s="3"/>
    </row>
    <row r="9" spans="1:14" ht="15" customHeight="1">
      <c r="A9" s="42" t="s">
        <v>40</v>
      </c>
      <c r="B9" s="41"/>
      <c r="C9" s="41"/>
      <c r="D9" s="41"/>
      <c r="E9" s="41"/>
      <c r="F9" s="41"/>
    </row>
    <row r="10" spans="1:14" ht="15" customHeight="1">
      <c r="A10" s="40" t="s">
        <v>41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4" ht="15" customHeight="1"/>
    <row r="12" spans="1:14" ht="15" customHeight="1"/>
    <row r="13" spans="1:14" ht="15" customHeight="1"/>
    <row r="14" spans="1:14" ht="15" customHeight="1"/>
    <row r="15" spans="1:14" ht="15" customHeight="1"/>
    <row r="16" spans="1:1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</sheetData>
  <sheetProtection sheet="1" objects="1" scenarios="1"/>
  <mergeCells count="2">
    <mergeCell ref="A10:M10"/>
    <mergeCell ref="A9:F9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2"/>
  <sheetViews>
    <sheetView workbookViewId="0">
      <pane xSplit="1" ySplit="2" topLeftCell="B3" activePane="bottomRight" state="frozen"/>
      <selection activeCell="A10" sqref="A10:M10"/>
      <selection pane="topRight" activeCell="A10" sqref="A10:M10"/>
      <selection pane="bottomLeft" activeCell="A10" sqref="A10:M10"/>
      <selection pane="bottomRight" activeCell="A10" sqref="A10:M10"/>
    </sheetView>
  </sheetViews>
  <sheetFormatPr defaultColWidth="13.7109375" defaultRowHeight="12.75"/>
  <cols>
    <col min="1" max="1" width="40" customWidth="1"/>
    <col min="8" max="8" width="2.85546875" customWidth="1"/>
  </cols>
  <sheetData>
    <row r="1" spans="1:14" ht="15" customHeight="1">
      <c r="A1" s="1" t="s">
        <v>42</v>
      </c>
      <c r="B1" s="3"/>
      <c r="C1" s="3"/>
      <c r="D1" s="3"/>
      <c r="E1" s="3"/>
      <c r="F1" s="3"/>
      <c r="H1" s="3"/>
      <c r="I1" s="3"/>
      <c r="J1" s="3"/>
      <c r="K1" s="3"/>
      <c r="L1" s="3"/>
      <c r="M1" s="3"/>
    </row>
    <row r="2" spans="1:14" ht="15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7"/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</row>
    <row r="3" spans="1:14" ht="15" customHeight="1">
      <c r="A3" s="3" t="s">
        <v>28</v>
      </c>
      <c r="B3" s="18">
        <v>1203710464</v>
      </c>
      <c r="C3" s="18">
        <v>924752835</v>
      </c>
      <c r="D3" s="18">
        <v>1098866531</v>
      </c>
      <c r="E3" s="18">
        <v>1694369223</v>
      </c>
      <c r="F3" s="18">
        <v>1563662754</v>
      </c>
      <c r="G3" s="18">
        <v>1595065421</v>
      </c>
      <c r="H3" s="19"/>
      <c r="I3" s="20">
        <v>617</v>
      </c>
      <c r="J3" s="20">
        <v>503.5</v>
      </c>
      <c r="K3" s="20">
        <v>478.3</v>
      </c>
      <c r="L3" s="20">
        <v>815.6</v>
      </c>
      <c r="M3" s="18">
        <v>732363339</v>
      </c>
      <c r="N3" s="18">
        <v>834255453</v>
      </c>
    </row>
    <row r="4" spans="1:14" ht="15" customHeight="1">
      <c r="A4" s="3" t="s">
        <v>29</v>
      </c>
      <c r="B4" s="18">
        <v>344805124</v>
      </c>
      <c r="C4" s="18">
        <v>286264817</v>
      </c>
      <c r="D4" s="18">
        <v>337486231</v>
      </c>
      <c r="E4" s="18">
        <v>455236929</v>
      </c>
      <c r="F4" s="18">
        <v>420190795</v>
      </c>
      <c r="G4" s="18">
        <v>410299492</v>
      </c>
      <c r="L4" s="35">
        <v>225</v>
      </c>
      <c r="M4" s="18">
        <v>189570761</v>
      </c>
      <c r="N4" s="18">
        <v>194204150</v>
      </c>
    </row>
    <row r="5" spans="1:14" ht="15" customHeight="1">
      <c r="A5" s="3" t="s">
        <v>30</v>
      </c>
      <c r="B5" s="22">
        <v>0.28645011215419097</v>
      </c>
      <c r="C5" s="22">
        <v>0.30958044982699001</v>
      </c>
      <c r="D5" s="22">
        <v>0.307125307125307</v>
      </c>
      <c r="E5" s="22">
        <v>0.26864966949952801</v>
      </c>
      <c r="F5" s="22">
        <v>0.26872162179446202</v>
      </c>
      <c r="G5" s="22">
        <v>0.25722525233527699</v>
      </c>
      <c r="L5" s="22">
        <v>0.27600000000000002</v>
      </c>
      <c r="M5" s="22">
        <v>0.258874931731294</v>
      </c>
      <c r="N5" s="22">
        <v>0.23276998681529401</v>
      </c>
    </row>
    <row r="6" spans="1:14" ht="15" customHeight="1">
      <c r="A6" s="3" t="s">
        <v>15</v>
      </c>
      <c r="B6" s="18">
        <v>125600000</v>
      </c>
      <c r="C6" s="18">
        <v>92300000</v>
      </c>
      <c r="D6" s="18">
        <v>147600000</v>
      </c>
      <c r="E6" s="18">
        <v>216800000</v>
      </c>
      <c r="F6" s="18">
        <v>172800000</v>
      </c>
      <c r="G6" s="18">
        <v>118600000</v>
      </c>
      <c r="H6" s="19"/>
      <c r="I6" s="20">
        <v>53.4</v>
      </c>
      <c r="J6" s="20">
        <v>42.3</v>
      </c>
      <c r="K6" s="20">
        <v>69</v>
      </c>
      <c r="L6" s="20">
        <v>119.5</v>
      </c>
      <c r="M6" s="18">
        <v>74100000</v>
      </c>
      <c r="N6" s="18">
        <v>61200000</v>
      </c>
    </row>
    <row r="7" spans="1:14" ht="15" customHeight="1">
      <c r="A7" s="3" t="s">
        <v>16</v>
      </c>
      <c r="B7" s="18">
        <v>137900000</v>
      </c>
      <c r="C7" s="18">
        <v>103700000</v>
      </c>
      <c r="D7" s="18">
        <v>156600000</v>
      </c>
      <c r="E7" s="18">
        <v>240200000</v>
      </c>
      <c r="F7" s="18">
        <v>196400000</v>
      </c>
      <c r="G7" s="18">
        <v>145700000</v>
      </c>
      <c r="H7" s="19"/>
      <c r="I7" s="20">
        <v>67.400000000000006</v>
      </c>
      <c r="J7" s="20">
        <v>47.8</v>
      </c>
      <c r="K7" s="20">
        <v>54.3</v>
      </c>
      <c r="L7" s="20">
        <v>121.4</v>
      </c>
      <c r="M7" s="18">
        <v>79700000</v>
      </c>
      <c r="N7" s="18">
        <v>73300000</v>
      </c>
    </row>
    <row r="8" spans="1:14" ht="15" customHeight="1">
      <c r="A8" s="3" t="s">
        <v>17</v>
      </c>
      <c r="B8" s="18">
        <v>31200000</v>
      </c>
      <c r="C8" s="18">
        <v>52800000</v>
      </c>
      <c r="D8" s="18">
        <v>52900000</v>
      </c>
      <c r="E8" s="18">
        <v>53100000</v>
      </c>
      <c r="F8" s="18">
        <v>54000000</v>
      </c>
      <c r="G8" s="18">
        <v>49700000</v>
      </c>
      <c r="H8" s="19"/>
      <c r="I8" s="20">
        <v>15.6</v>
      </c>
      <c r="J8" s="20">
        <v>25.4</v>
      </c>
      <c r="K8" s="20">
        <v>26.6</v>
      </c>
      <c r="L8" s="20">
        <v>26.5</v>
      </c>
      <c r="M8" s="18">
        <v>26400000</v>
      </c>
      <c r="N8" s="18">
        <v>25700000</v>
      </c>
    </row>
    <row r="9" spans="1:14" ht="15" customHeight="1">
      <c r="A9" s="3" t="s">
        <v>18</v>
      </c>
      <c r="B9" s="18">
        <v>184294</v>
      </c>
      <c r="C9" s="18">
        <v>171480</v>
      </c>
      <c r="D9" s="18">
        <v>99674</v>
      </c>
      <c r="E9" s="18">
        <v>276655</v>
      </c>
      <c r="F9" s="18">
        <v>450613</v>
      </c>
      <c r="G9" s="18">
        <v>451660</v>
      </c>
      <c r="H9" s="19"/>
      <c r="I9" s="20">
        <v>0</v>
      </c>
      <c r="J9" s="20">
        <v>0.1</v>
      </c>
      <c r="K9" s="20">
        <v>0.1</v>
      </c>
      <c r="L9" s="20">
        <v>0.1</v>
      </c>
      <c r="M9" s="18">
        <v>224885</v>
      </c>
      <c r="N9" s="18">
        <v>314091</v>
      </c>
    </row>
    <row r="10" spans="1:14" ht="15" customHeight="1">
      <c r="A10" s="3" t="s">
        <v>43</v>
      </c>
      <c r="B10" s="18">
        <v>94190205</v>
      </c>
      <c r="C10" s="18">
        <v>39339273</v>
      </c>
      <c r="D10" s="18">
        <v>94630323</v>
      </c>
      <c r="E10" s="18">
        <v>163494057</v>
      </c>
      <c r="F10" s="18">
        <v>118320862</v>
      </c>
      <c r="G10" s="18">
        <v>68378450</v>
      </c>
      <c r="H10" s="19"/>
      <c r="I10" s="20">
        <v>37.799999999999997</v>
      </c>
      <c r="J10" s="20">
        <v>16.8</v>
      </c>
      <c r="K10" s="20">
        <v>42.3</v>
      </c>
      <c r="L10" s="20">
        <v>92.9</v>
      </c>
      <c r="M10" s="18">
        <v>47582460</v>
      </c>
      <c r="N10" s="18">
        <v>35311372</v>
      </c>
    </row>
    <row r="11" spans="1:14" ht="15" customHeight="1">
      <c r="A11" s="8" t="s">
        <v>20</v>
      </c>
      <c r="B11" s="23">
        <v>106533348</v>
      </c>
      <c r="C11" s="23">
        <v>50688272</v>
      </c>
      <c r="D11" s="23">
        <v>103601155</v>
      </c>
      <c r="E11" s="23">
        <v>186870270</v>
      </c>
      <c r="F11" s="23">
        <v>141991227</v>
      </c>
      <c r="G11" s="23">
        <v>95493586</v>
      </c>
      <c r="H11" s="24"/>
      <c r="I11" s="25">
        <v>51.8</v>
      </c>
      <c r="J11" s="25">
        <v>22.3</v>
      </c>
      <c r="K11" s="25">
        <v>27.6</v>
      </c>
      <c r="L11" s="25">
        <v>94.9</v>
      </c>
      <c r="M11" s="23">
        <v>53131911</v>
      </c>
      <c r="N11" s="23">
        <v>47329466</v>
      </c>
    </row>
    <row r="12" spans="1:14" ht="15" customHeight="1">
      <c r="A12" s="11" t="s">
        <v>31</v>
      </c>
      <c r="B12" s="26">
        <v>614123793</v>
      </c>
      <c r="C12" s="26">
        <v>694928074</v>
      </c>
      <c r="D12" s="26">
        <v>772191342</v>
      </c>
      <c r="E12" s="26">
        <v>877188463</v>
      </c>
      <c r="F12" s="26">
        <v>918844482</v>
      </c>
      <c r="G12" s="26">
        <v>858300000</v>
      </c>
      <c r="H12" s="27"/>
      <c r="I12" s="28">
        <v>595.4</v>
      </c>
      <c r="J12" s="28">
        <v>654</v>
      </c>
      <c r="K12" s="28">
        <v>673.1</v>
      </c>
      <c r="L12" s="28">
        <v>854.5</v>
      </c>
      <c r="M12" s="26">
        <v>1110486141</v>
      </c>
      <c r="N12" s="26">
        <v>956297168</v>
      </c>
    </row>
    <row r="13" spans="1:14" ht="15" customHeight="1">
      <c r="A13" s="3" t="s">
        <v>22</v>
      </c>
      <c r="B13" s="29">
        <v>1716837</v>
      </c>
      <c r="C13" s="29">
        <v>1513195</v>
      </c>
      <c r="D13" s="29">
        <v>1526857</v>
      </c>
      <c r="E13" s="29">
        <v>1586705</v>
      </c>
      <c r="F13" s="29">
        <v>1492453</v>
      </c>
      <c r="G13" s="29">
        <v>1562282</v>
      </c>
      <c r="H13" s="19"/>
      <c r="I13" s="30">
        <v>958</v>
      </c>
      <c r="J13" s="30">
        <v>810</v>
      </c>
      <c r="K13" s="30">
        <v>742</v>
      </c>
      <c r="L13" s="30">
        <v>808</v>
      </c>
      <c r="M13" s="29">
        <v>775809</v>
      </c>
      <c r="N13" s="29">
        <v>862587</v>
      </c>
    </row>
    <row r="14" spans="1:14" ht="15" customHeight="1">
      <c r="A14" s="3" t="s">
        <v>44</v>
      </c>
      <c r="B14" s="29">
        <v>1762824</v>
      </c>
      <c r="C14" s="29">
        <v>1427934</v>
      </c>
      <c r="D14" s="29">
        <v>1537390</v>
      </c>
      <c r="E14" s="29">
        <v>1531641</v>
      </c>
      <c r="F14" s="29">
        <v>1510247</v>
      </c>
      <c r="G14" s="29">
        <v>1592606</v>
      </c>
      <c r="H14" s="19"/>
      <c r="I14" s="30">
        <v>875</v>
      </c>
      <c r="J14" s="30">
        <v>806</v>
      </c>
      <c r="K14" s="30">
        <v>807</v>
      </c>
      <c r="L14" s="30">
        <v>799</v>
      </c>
      <c r="M14" s="29">
        <v>800040</v>
      </c>
      <c r="N14" s="29">
        <v>877664</v>
      </c>
    </row>
    <row r="15" spans="1:14" ht="15" customHeight="1">
      <c r="A15" s="3" t="s">
        <v>45</v>
      </c>
      <c r="B15" s="29">
        <v>119194</v>
      </c>
      <c r="C15" s="29">
        <v>70869</v>
      </c>
      <c r="D15" s="29">
        <v>56972</v>
      </c>
      <c r="E15" s="29">
        <v>100195</v>
      </c>
      <c r="F15" s="29">
        <v>13633</v>
      </c>
      <c r="G15" s="29">
        <v>6706</v>
      </c>
      <c r="H15" s="19"/>
      <c r="I15" s="30">
        <v>73</v>
      </c>
      <c r="J15" s="30">
        <v>34</v>
      </c>
      <c r="K15" s="30">
        <v>43</v>
      </c>
      <c r="L15" s="30">
        <v>51</v>
      </c>
      <c r="M15" s="29">
        <v>4177</v>
      </c>
      <c r="N15" s="29">
        <v>5384</v>
      </c>
    </row>
    <row r="16" spans="1:14" ht="15" customHeight="1">
      <c r="A16" s="3" t="s">
        <v>46</v>
      </c>
      <c r="B16" s="29">
        <v>1882000</v>
      </c>
      <c r="C16" s="29">
        <v>1499000</v>
      </c>
      <c r="D16" s="29">
        <v>1594000</v>
      </c>
      <c r="E16" s="29">
        <v>1632000</v>
      </c>
      <c r="F16" s="29">
        <v>1524000</v>
      </c>
      <c r="G16" s="29">
        <v>1600000</v>
      </c>
      <c r="H16" s="19"/>
      <c r="I16" s="30">
        <v>948</v>
      </c>
      <c r="J16" s="30">
        <v>840</v>
      </c>
      <c r="K16" s="30">
        <v>850</v>
      </c>
      <c r="L16" s="30">
        <v>850</v>
      </c>
      <c r="M16" s="29">
        <v>804000</v>
      </c>
      <c r="N16" s="29">
        <v>883000</v>
      </c>
    </row>
    <row r="17" spans="1:14" ht="15" customHeight="1">
      <c r="A17" s="8" t="s">
        <v>26</v>
      </c>
      <c r="B17" s="31">
        <v>921</v>
      </c>
      <c r="C17" s="31">
        <v>924</v>
      </c>
      <c r="D17" s="31">
        <v>894</v>
      </c>
      <c r="E17" s="31">
        <v>909</v>
      </c>
      <c r="F17" s="31">
        <v>909</v>
      </c>
      <c r="G17" s="31">
        <v>972</v>
      </c>
      <c r="H17" s="24"/>
      <c r="I17" s="31">
        <v>904</v>
      </c>
      <c r="J17" s="31">
        <v>932</v>
      </c>
      <c r="K17" s="31">
        <v>885</v>
      </c>
      <c r="L17" s="31">
        <v>915</v>
      </c>
      <c r="M17" s="31">
        <v>899</v>
      </c>
      <c r="N17" s="31">
        <v>943</v>
      </c>
    </row>
    <row r="18" spans="1:14" ht="15" customHeight="1">
      <c r="A18" s="11" t="s">
        <v>33</v>
      </c>
      <c r="B18" s="36">
        <f t="shared" ref="B18:G18" si="0">B11/B14</f>
        <v>60.433343317313586</v>
      </c>
      <c r="C18" s="36">
        <f t="shared" si="0"/>
        <v>35.497629442257136</v>
      </c>
      <c r="D18" s="36">
        <f t="shared" si="0"/>
        <v>67.387686273489479</v>
      </c>
      <c r="E18" s="36">
        <f t="shared" si="0"/>
        <v>122.00657334192543</v>
      </c>
      <c r="F18" s="36">
        <f t="shared" si="0"/>
        <v>94.0185459729435</v>
      </c>
      <c r="G18" s="36">
        <f t="shared" si="0"/>
        <v>59.960584099268743</v>
      </c>
      <c r="H18" s="27"/>
      <c r="I18" s="36">
        <f>I11/I14*1000</f>
        <v>59.199999999999996</v>
      </c>
      <c r="J18" s="36">
        <f>J11/J14*1000</f>
        <v>27.667493796526056</v>
      </c>
      <c r="K18" s="36">
        <f>K11/K14*1000</f>
        <v>34.20074349442379</v>
      </c>
      <c r="L18" s="36">
        <f>L11/L14*1000</f>
        <v>118.77346683354193</v>
      </c>
      <c r="M18" s="36">
        <f>M11/M14</f>
        <v>66.411568171591426</v>
      </c>
      <c r="N18" s="36">
        <f>N11/N14</f>
        <v>53.92663479418092</v>
      </c>
    </row>
    <row r="19" spans="1:14" ht="15" customHeight="1">
      <c r="A19" s="3" t="s">
        <v>34</v>
      </c>
      <c r="B19" s="22">
        <f t="shared" ref="B19:G19" si="1">B11/B3</f>
        <v>8.8504130508248208E-2</v>
      </c>
      <c r="C19" s="22">
        <f t="shared" si="1"/>
        <v>5.4812778162502199E-2</v>
      </c>
      <c r="D19" s="22">
        <f t="shared" si="1"/>
        <v>9.428001679668957E-2</v>
      </c>
      <c r="E19" s="22">
        <f t="shared" si="1"/>
        <v>0.11028898982780921</v>
      </c>
      <c r="F19" s="22">
        <f t="shared" si="1"/>
        <v>9.0806810251617728E-2</v>
      </c>
      <c r="G19" s="22">
        <f t="shared" si="1"/>
        <v>5.9868131264567109E-2</v>
      </c>
      <c r="I19" s="22">
        <f t="shared" ref="I19:N19" si="2">I11/I3</f>
        <v>8.3954619124797403E-2</v>
      </c>
      <c r="J19" s="22">
        <f t="shared" si="2"/>
        <v>4.4289970208540218E-2</v>
      </c>
      <c r="K19" s="22">
        <f t="shared" si="2"/>
        <v>5.7704369642483801E-2</v>
      </c>
      <c r="L19" s="22">
        <f t="shared" si="2"/>
        <v>0.11635605689063266</v>
      </c>
      <c r="M19" s="22">
        <f t="shared" si="2"/>
        <v>7.2548567317075929E-2</v>
      </c>
      <c r="N19" s="22">
        <f t="shared" si="2"/>
        <v>5.6732582124338841E-2</v>
      </c>
    </row>
    <row r="20" spans="1:14" ht="15" customHeight="1"/>
    <row r="21" spans="1:14" ht="33.75" customHeight="1">
      <c r="A21" s="43" t="s">
        <v>47</v>
      </c>
      <c r="B21" s="41"/>
      <c r="C21" s="41"/>
      <c r="D21" s="41"/>
      <c r="E21" s="41"/>
      <c r="F21" s="41"/>
    </row>
    <row r="22" spans="1:14" ht="15" customHeight="1">
      <c r="A22" s="34"/>
    </row>
    <row r="23" spans="1:14" ht="15" customHeight="1">
      <c r="A23" s="34"/>
    </row>
    <row r="24" spans="1:14" ht="15" customHeight="1"/>
    <row r="25" spans="1:14" ht="15" customHeight="1"/>
    <row r="26" spans="1:14" ht="15" customHeight="1"/>
    <row r="27" spans="1:14" ht="15" customHeight="1"/>
    <row r="28" spans="1:14" ht="15" customHeight="1"/>
    <row r="29" spans="1:14" ht="15" customHeight="1"/>
    <row r="30" spans="1:14" ht="15" customHeight="1"/>
    <row r="31" spans="1:14" ht="15" customHeight="1"/>
    <row r="32" spans="1:1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</sheetData>
  <sheetProtection sheet="1" objects="1" scenarios="1"/>
  <mergeCells count="1">
    <mergeCell ref="A21:F2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1"/>
  <sheetViews>
    <sheetView tabSelected="1" workbookViewId="0">
      <pane xSplit="1" ySplit="2" topLeftCell="B3" activePane="bottomRight" state="frozen"/>
      <selection activeCell="A10" sqref="A10:M10"/>
      <selection pane="topRight" activeCell="A10" sqref="A10:M10"/>
      <selection pane="bottomLeft" activeCell="A10" sqref="A10:M10"/>
      <selection pane="bottomRight" activeCell="A35" sqref="A35"/>
    </sheetView>
  </sheetViews>
  <sheetFormatPr defaultColWidth="13.7109375" defaultRowHeight="12.75"/>
  <cols>
    <col min="1" max="1" width="50" customWidth="1"/>
    <col min="8" max="8" width="3.42578125" customWidth="1"/>
  </cols>
  <sheetData>
    <row r="1" spans="1:14" ht="15" customHeight="1">
      <c r="A1" s="1" t="s">
        <v>48</v>
      </c>
      <c r="B1" s="3"/>
      <c r="C1" s="3"/>
      <c r="D1" s="3"/>
      <c r="E1" s="3"/>
      <c r="F1" s="3"/>
      <c r="H1" s="3"/>
      <c r="I1" s="3"/>
      <c r="J1" s="3"/>
      <c r="K1" s="3"/>
      <c r="L1" s="3"/>
      <c r="M1" s="3"/>
    </row>
    <row r="2" spans="1:14" ht="15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7"/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</row>
    <row r="3" spans="1:14" ht="15" customHeight="1">
      <c r="A3" s="3" t="s">
        <v>28</v>
      </c>
      <c r="B3" s="18">
        <v>1186934077</v>
      </c>
      <c r="C3" s="18">
        <v>869762393</v>
      </c>
      <c r="D3" s="18">
        <v>993340732</v>
      </c>
      <c r="E3" s="18">
        <v>1594897262</v>
      </c>
      <c r="F3" s="18">
        <v>1423403965</v>
      </c>
      <c r="G3" s="18">
        <v>1367315954</v>
      </c>
      <c r="H3" s="3"/>
      <c r="I3" s="7">
        <v>586.20000000000005</v>
      </c>
      <c r="J3" s="7">
        <v>487.6</v>
      </c>
      <c r="K3" s="7">
        <v>428</v>
      </c>
      <c r="L3" s="7">
        <v>744.4</v>
      </c>
      <c r="M3" s="18">
        <v>700583813</v>
      </c>
      <c r="N3" s="18">
        <v>608801479</v>
      </c>
    </row>
    <row r="4" spans="1:14" ht="15" customHeight="1">
      <c r="A4" s="3" t="s">
        <v>29</v>
      </c>
      <c r="B4" s="18">
        <v>196848871</v>
      </c>
      <c r="C4" s="18">
        <v>128528778</v>
      </c>
      <c r="D4" s="18">
        <v>195644929</v>
      </c>
      <c r="E4" s="18">
        <v>250384647</v>
      </c>
      <c r="F4" s="18">
        <v>209796059</v>
      </c>
      <c r="G4" s="18">
        <v>217642046</v>
      </c>
      <c r="L4" s="7">
        <v>115.7</v>
      </c>
      <c r="M4" s="18">
        <v>96010789</v>
      </c>
      <c r="N4" s="18">
        <v>98085329</v>
      </c>
    </row>
    <row r="5" spans="1:14" ht="15" customHeight="1">
      <c r="A5" s="3" t="s">
        <v>30</v>
      </c>
      <c r="B5" s="22">
        <v>0.16581009352093701</v>
      </c>
      <c r="C5" s="22">
        <v>0.14773511151988999</v>
      </c>
      <c r="D5" s="22">
        <v>0.196919359710057</v>
      </c>
      <c r="E5" s="22">
        <v>0.15700043889899101</v>
      </c>
      <c r="F5" s="22">
        <v>0.14739356470422901</v>
      </c>
      <c r="G5" s="22">
        <v>0.159145761720178</v>
      </c>
      <c r="L5" s="37">
        <v>0.155</v>
      </c>
      <c r="M5" s="22">
        <v>0.13702540679417599</v>
      </c>
      <c r="N5" s="22">
        <v>0.161136662286465</v>
      </c>
    </row>
    <row r="6" spans="1:14" ht="15" customHeight="1">
      <c r="A6" s="3" t="s">
        <v>58</v>
      </c>
      <c r="B6" s="18">
        <v>19700000</v>
      </c>
      <c r="C6" s="18">
        <v>-59400000</v>
      </c>
      <c r="D6" s="18">
        <v>54200000</v>
      </c>
      <c r="E6" s="18">
        <v>77900000</v>
      </c>
      <c r="F6" s="18">
        <v>15400000</v>
      </c>
      <c r="G6" s="18">
        <v>-27200000</v>
      </c>
      <c r="H6" s="3"/>
      <c r="I6" s="7">
        <v>10.7</v>
      </c>
      <c r="J6" s="7">
        <v>-46.6</v>
      </c>
      <c r="K6" s="7">
        <v>17.8</v>
      </c>
      <c r="L6" s="7">
        <v>38.700000000000003</v>
      </c>
      <c r="M6" s="18">
        <v>-1400000</v>
      </c>
      <c r="N6" s="18">
        <v>-13000000</v>
      </c>
    </row>
    <row r="7" spans="1:14" ht="15" customHeight="1">
      <c r="A7" s="3" t="s">
        <v>16</v>
      </c>
      <c r="B7" s="18">
        <v>39500000</v>
      </c>
      <c r="C7" s="18">
        <v>-4300000</v>
      </c>
      <c r="D7" s="18">
        <v>71300000</v>
      </c>
      <c r="E7" s="18">
        <v>95400000</v>
      </c>
      <c r="F7" s="18">
        <v>36500000</v>
      </c>
      <c r="G7" s="18">
        <v>14600000</v>
      </c>
      <c r="H7" s="3"/>
      <c r="I7" s="7">
        <v>16.5</v>
      </c>
      <c r="J7" s="7">
        <v>-13.5</v>
      </c>
      <c r="K7" s="7">
        <v>22.6</v>
      </c>
      <c r="L7" s="7">
        <v>42.3</v>
      </c>
      <c r="M7" s="18">
        <v>9500000</v>
      </c>
      <c r="N7" s="18">
        <v>1300000</v>
      </c>
    </row>
    <row r="8" spans="1:14" ht="15" customHeight="1">
      <c r="A8" s="3" t="s">
        <v>17</v>
      </c>
      <c r="B8" s="18">
        <v>18300000</v>
      </c>
      <c r="C8" s="18">
        <v>26800000</v>
      </c>
      <c r="D8" s="18">
        <v>25600000</v>
      </c>
      <c r="E8" s="18">
        <v>25800000</v>
      </c>
      <c r="F8" s="18">
        <v>29200000</v>
      </c>
      <c r="G8" s="18">
        <v>30300000</v>
      </c>
      <c r="H8" s="3"/>
      <c r="I8" s="7">
        <v>9.1</v>
      </c>
      <c r="J8" s="7">
        <v>14.5</v>
      </c>
      <c r="K8" s="7">
        <v>12.1</v>
      </c>
      <c r="L8" s="7">
        <v>12.9</v>
      </c>
      <c r="M8" s="18">
        <v>13100000</v>
      </c>
      <c r="N8" s="18">
        <v>13500000</v>
      </c>
    </row>
    <row r="9" spans="1:14" ht="15" customHeight="1">
      <c r="A9" s="3" t="s">
        <v>18</v>
      </c>
      <c r="B9" s="18">
        <v>919141</v>
      </c>
      <c r="C9" s="18">
        <v>804035</v>
      </c>
      <c r="D9" s="18">
        <v>0</v>
      </c>
      <c r="E9" s="18">
        <v>0</v>
      </c>
      <c r="F9" s="18">
        <v>0</v>
      </c>
      <c r="G9" s="18">
        <v>0</v>
      </c>
      <c r="H9" s="3"/>
      <c r="I9" s="7">
        <v>0.6</v>
      </c>
      <c r="J9" s="7">
        <v>0.4</v>
      </c>
      <c r="K9" s="7">
        <v>0</v>
      </c>
      <c r="L9" s="7">
        <v>0</v>
      </c>
      <c r="M9" s="18">
        <v>0</v>
      </c>
      <c r="N9" s="18">
        <v>0</v>
      </c>
    </row>
    <row r="10" spans="1:14" ht="15" customHeight="1">
      <c r="A10" s="3" t="s">
        <v>57</v>
      </c>
      <c r="B10" s="18">
        <v>508430</v>
      </c>
      <c r="C10" s="18">
        <v>-109964420</v>
      </c>
      <c r="D10" s="18">
        <v>28639932</v>
      </c>
      <c r="E10" s="18">
        <v>52246420</v>
      </c>
      <c r="F10" s="18">
        <v>-13834064</v>
      </c>
      <c r="G10" s="18">
        <v>-57480769</v>
      </c>
      <c r="H10" s="3"/>
      <c r="I10" s="7">
        <v>1</v>
      </c>
      <c r="J10" s="7">
        <v>-61.5</v>
      </c>
      <c r="K10" s="7">
        <v>5.7</v>
      </c>
      <c r="L10" s="7">
        <v>25.8</v>
      </c>
      <c r="M10" s="18">
        <v>-14469458</v>
      </c>
      <c r="N10" s="18">
        <v>-26538823</v>
      </c>
    </row>
    <row r="11" spans="1:14" ht="15" customHeight="1">
      <c r="A11" s="8" t="s">
        <v>20</v>
      </c>
      <c r="B11" s="23">
        <v>20282411</v>
      </c>
      <c r="C11" s="23">
        <v>-31913525</v>
      </c>
      <c r="D11" s="23">
        <v>45664326</v>
      </c>
      <c r="E11" s="23">
        <v>69771506</v>
      </c>
      <c r="F11" s="23">
        <v>7250628</v>
      </c>
      <c r="G11" s="23">
        <v>-15713132</v>
      </c>
      <c r="H11" s="8"/>
      <c r="I11" s="10">
        <v>6.8</v>
      </c>
      <c r="J11" s="10">
        <v>-28.4</v>
      </c>
      <c r="K11" s="10">
        <v>10.5</v>
      </c>
      <c r="L11" s="10">
        <v>29.4</v>
      </c>
      <c r="M11" s="23">
        <v>-3564322</v>
      </c>
      <c r="N11" s="23">
        <v>-12239932</v>
      </c>
    </row>
    <row r="12" spans="1:14" ht="15" customHeight="1">
      <c r="A12" s="11" t="s">
        <v>31</v>
      </c>
      <c r="B12" s="26">
        <v>389934242</v>
      </c>
      <c r="C12" s="26">
        <v>322461432</v>
      </c>
      <c r="D12" s="26">
        <v>425613032</v>
      </c>
      <c r="E12" s="26">
        <v>432037597</v>
      </c>
      <c r="F12" s="26">
        <v>448933280</v>
      </c>
      <c r="G12" s="26">
        <v>537200000</v>
      </c>
      <c r="H12" s="11"/>
      <c r="I12" s="12">
        <v>402.5</v>
      </c>
      <c r="J12" s="12">
        <v>459.6</v>
      </c>
      <c r="K12" s="12">
        <v>343.1</v>
      </c>
      <c r="L12" s="12">
        <v>403.4</v>
      </c>
      <c r="M12" s="26">
        <v>425260408</v>
      </c>
      <c r="N12" s="26">
        <v>432487470</v>
      </c>
    </row>
    <row r="13" spans="1:14" ht="15" customHeight="1">
      <c r="A13" s="3" t="s">
        <v>22</v>
      </c>
      <c r="B13" s="29">
        <v>1632920</v>
      </c>
      <c r="C13" s="29">
        <v>1191957</v>
      </c>
      <c r="D13" s="29">
        <v>1412065</v>
      </c>
      <c r="E13" s="29">
        <v>1614388</v>
      </c>
      <c r="F13" s="29">
        <v>1322499</v>
      </c>
      <c r="G13" s="29">
        <v>1287177</v>
      </c>
      <c r="H13" s="3"/>
      <c r="I13" s="14">
        <v>828</v>
      </c>
      <c r="J13" s="14">
        <v>661</v>
      </c>
      <c r="K13" s="14">
        <v>703</v>
      </c>
      <c r="L13" s="14">
        <v>702</v>
      </c>
      <c r="M13" s="29">
        <v>676640</v>
      </c>
      <c r="N13" s="29">
        <v>596733</v>
      </c>
    </row>
    <row r="14" spans="1:14" ht="15" customHeight="1">
      <c r="A14" s="3" t="s">
        <v>23</v>
      </c>
      <c r="B14" s="29">
        <v>1602128</v>
      </c>
      <c r="C14" s="29">
        <v>1220936</v>
      </c>
      <c r="D14" s="29">
        <v>1370016</v>
      </c>
      <c r="E14" s="29">
        <v>1493314</v>
      </c>
      <c r="F14" s="29">
        <v>1399048</v>
      </c>
      <c r="G14" s="29">
        <v>1287741</v>
      </c>
      <c r="H14" s="3"/>
      <c r="I14" s="14">
        <v>792</v>
      </c>
      <c r="J14" s="14">
        <v>662</v>
      </c>
      <c r="K14" s="14">
        <v>706</v>
      </c>
      <c r="L14" s="14">
        <v>747</v>
      </c>
      <c r="M14" s="29">
        <v>743671</v>
      </c>
      <c r="N14" s="29">
        <v>562954</v>
      </c>
    </row>
    <row r="15" spans="1:14" ht="15" customHeight="1">
      <c r="A15" s="3" t="s">
        <v>24</v>
      </c>
      <c r="B15" s="29">
        <v>2051</v>
      </c>
      <c r="C15" s="29">
        <v>3494</v>
      </c>
      <c r="D15" s="29">
        <v>2062</v>
      </c>
      <c r="E15" s="29">
        <v>5471</v>
      </c>
      <c r="F15" s="29">
        <v>4441</v>
      </c>
      <c r="G15" s="29">
        <v>766</v>
      </c>
      <c r="H15" s="3"/>
      <c r="I15" s="14">
        <v>2</v>
      </c>
      <c r="J15" s="14">
        <v>1</v>
      </c>
      <c r="K15" s="14">
        <v>1</v>
      </c>
      <c r="L15" s="14">
        <v>6</v>
      </c>
      <c r="M15" s="29">
        <v>3715</v>
      </c>
      <c r="N15" s="29">
        <v>13411</v>
      </c>
    </row>
    <row r="16" spans="1:14" ht="15" customHeight="1">
      <c r="A16" s="3" t="s">
        <v>25</v>
      </c>
      <c r="B16" s="29">
        <v>1604000</v>
      </c>
      <c r="C16" s="29">
        <v>1224000</v>
      </c>
      <c r="D16" s="29">
        <v>1372000</v>
      </c>
      <c r="E16" s="29">
        <v>1498000</v>
      </c>
      <c r="F16" s="29">
        <v>1403000</v>
      </c>
      <c r="G16" s="29">
        <v>1289000</v>
      </c>
      <c r="H16" s="3"/>
      <c r="I16" s="14">
        <v>794</v>
      </c>
      <c r="J16" s="14">
        <v>663</v>
      </c>
      <c r="K16" s="14">
        <v>707</v>
      </c>
      <c r="L16" s="14">
        <v>753</v>
      </c>
      <c r="M16" s="29">
        <v>748000</v>
      </c>
      <c r="N16" s="29">
        <v>576000</v>
      </c>
    </row>
    <row r="17" spans="1:14" ht="15" customHeight="1">
      <c r="A17" s="8" t="s">
        <v>26</v>
      </c>
      <c r="B17" s="31">
        <v>761</v>
      </c>
      <c r="C17" s="31">
        <v>676</v>
      </c>
      <c r="D17" s="31">
        <v>562</v>
      </c>
      <c r="E17" s="31">
        <v>623</v>
      </c>
      <c r="F17" s="31">
        <v>668</v>
      </c>
      <c r="G17" s="31">
        <v>660</v>
      </c>
      <c r="H17" s="8"/>
      <c r="I17" s="38">
        <v>785</v>
      </c>
      <c r="J17" s="38">
        <v>704</v>
      </c>
      <c r="K17" s="38">
        <v>555</v>
      </c>
      <c r="L17" s="38">
        <v>582</v>
      </c>
      <c r="M17" s="31">
        <v>674</v>
      </c>
      <c r="N17" s="31">
        <v>660</v>
      </c>
    </row>
    <row r="18" spans="1:14" ht="15" customHeight="1">
      <c r="A18" s="11" t="s">
        <v>33</v>
      </c>
      <c r="B18" s="36">
        <f t="shared" ref="B18:G18" si="0">B11/B14</f>
        <v>12.659669514545655</v>
      </c>
      <c r="C18" s="36">
        <f t="shared" si="0"/>
        <v>-26.138573193025678</v>
      </c>
      <c r="D18" s="36">
        <f t="shared" si="0"/>
        <v>33.331235547614043</v>
      </c>
      <c r="E18" s="36">
        <f t="shared" si="0"/>
        <v>46.722595515745518</v>
      </c>
      <c r="F18" s="36">
        <f t="shared" si="0"/>
        <v>5.1825441300084059</v>
      </c>
      <c r="G18" s="36">
        <f t="shared" si="0"/>
        <v>-12.202090327169827</v>
      </c>
      <c r="H18" s="11"/>
      <c r="I18" s="36">
        <f>I11/I14*1000</f>
        <v>8.5858585858585847</v>
      </c>
      <c r="J18" s="36">
        <f>J11/J14*1000</f>
        <v>-42.90030211480363</v>
      </c>
      <c r="K18" s="36">
        <f>K11/K14*1000</f>
        <v>14.872521246458923</v>
      </c>
      <c r="L18" s="36">
        <f>L11/L14*1000</f>
        <v>39.357429718875501</v>
      </c>
      <c r="M18" s="36">
        <f>M11/M14</f>
        <v>-4.7928748061979016</v>
      </c>
      <c r="N18" s="36">
        <f>N11/N14</f>
        <v>-21.742330634474577</v>
      </c>
    </row>
    <row r="19" spans="1:14" ht="15" customHeight="1">
      <c r="A19" s="3" t="s">
        <v>34</v>
      </c>
      <c r="B19" s="22">
        <f t="shared" ref="B19:G19" si="1">B11/B3</f>
        <v>1.7088068657750737E-2</v>
      </c>
      <c r="C19" s="22">
        <f t="shared" si="1"/>
        <v>-3.6692233714455388E-2</v>
      </c>
      <c r="D19" s="22">
        <f t="shared" si="1"/>
        <v>4.5970455583814719E-2</v>
      </c>
      <c r="E19" s="22">
        <f t="shared" si="1"/>
        <v>4.3746708745682206E-2</v>
      </c>
      <c r="F19" s="22">
        <f t="shared" si="1"/>
        <v>5.093865254197181E-3</v>
      </c>
      <c r="G19" s="22">
        <f t="shared" si="1"/>
        <v>-1.1491953965747408E-2</v>
      </c>
      <c r="I19" s="22">
        <f t="shared" ref="I19:N19" si="2">I11/I3</f>
        <v>1.160013647219379E-2</v>
      </c>
      <c r="J19" s="22">
        <f t="shared" si="2"/>
        <v>-5.8244462674323212E-2</v>
      </c>
      <c r="K19" s="22">
        <f t="shared" si="2"/>
        <v>2.4532710280373831E-2</v>
      </c>
      <c r="L19" s="22">
        <f t="shared" si="2"/>
        <v>3.9494895217624934E-2</v>
      </c>
      <c r="M19" s="22">
        <f t="shared" si="2"/>
        <v>-5.087645380696228E-3</v>
      </c>
      <c r="N19" s="22">
        <f t="shared" si="2"/>
        <v>-2.0104964298222408E-2</v>
      </c>
    </row>
    <row r="20" spans="1:14" ht="15" customHeight="1"/>
    <row r="21" spans="1:14" ht="15" customHeight="1"/>
    <row r="22" spans="1:14" ht="15" customHeight="1">
      <c r="A22" s="42" t="s">
        <v>59</v>
      </c>
      <c r="B22" s="41"/>
      <c r="C22" s="41"/>
      <c r="D22" s="41"/>
      <c r="E22" s="41"/>
      <c r="F22" s="41"/>
    </row>
    <row r="23" spans="1:14" ht="15" customHeight="1"/>
    <row r="24" spans="1:14" ht="15" customHeight="1"/>
    <row r="25" spans="1:14" ht="15" customHeight="1"/>
    <row r="26" spans="1:14" ht="15" customHeight="1"/>
    <row r="27" spans="1:14" ht="15" customHeight="1"/>
    <row r="28" spans="1:14" ht="15" customHeight="1"/>
    <row r="29" spans="1:14" ht="15" customHeight="1"/>
    <row r="30" spans="1:14" ht="15" customHeight="1"/>
    <row r="31" spans="1:14" ht="15" customHeight="1"/>
    <row r="32" spans="1:1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</sheetData>
  <sheetProtection sheet="1" objects="1" scenarios="1"/>
  <mergeCells count="1">
    <mergeCell ref="A22:F22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6"/>
  <sheetViews>
    <sheetView workbookViewId="0">
      <pane xSplit="1" ySplit="2" topLeftCell="B3" activePane="bottomRight" state="frozen"/>
      <selection activeCell="A10" sqref="A10:M10"/>
      <selection pane="topRight" activeCell="A10" sqref="A10:M10"/>
      <selection pane="bottomLeft" activeCell="A10" sqref="A10:M10"/>
      <selection pane="bottomRight" activeCell="A10" sqref="A10:M10"/>
    </sheetView>
  </sheetViews>
  <sheetFormatPr defaultColWidth="13.7109375" defaultRowHeight="12.75"/>
  <cols>
    <col min="1" max="1" width="39.5703125" customWidth="1"/>
    <col min="8" max="8" width="3.7109375" customWidth="1"/>
  </cols>
  <sheetData>
    <row r="1" spans="1:14" ht="15" customHeight="1">
      <c r="A1" s="1" t="s">
        <v>50</v>
      </c>
      <c r="B1" s="3"/>
      <c r="C1" s="3"/>
      <c r="D1" s="3"/>
      <c r="E1" s="3"/>
      <c r="F1" s="3"/>
      <c r="H1" s="3"/>
      <c r="I1" s="3"/>
      <c r="J1" s="3"/>
      <c r="K1" s="3"/>
      <c r="L1" s="3"/>
      <c r="M1" s="3"/>
    </row>
    <row r="2" spans="1:14" ht="15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7"/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</row>
    <row r="3" spans="1:14" ht="15" customHeight="1">
      <c r="A3" s="3" t="s">
        <v>28</v>
      </c>
      <c r="B3" s="6">
        <v>690924685</v>
      </c>
      <c r="C3" s="6">
        <v>550817895</v>
      </c>
      <c r="D3" s="6">
        <v>745766692</v>
      </c>
      <c r="E3" s="6">
        <v>1128467399</v>
      </c>
      <c r="F3" s="6">
        <v>823959818</v>
      </c>
      <c r="G3" s="6">
        <v>770835015</v>
      </c>
      <c r="H3" s="3"/>
      <c r="I3" s="7">
        <v>342.4</v>
      </c>
      <c r="J3" s="7">
        <v>293.2</v>
      </c>
      <c r="K3" s="7">
        <v>284.2</v>
      </c>
      <c r="L3" s="7">
        <v>484.3</v>
      </c>
      <c r="M3" s="6">
        <v>381775096</v>
      </c>
      <c r="N3" s="6">
        <v>402098990</v>
      </c>
    </row>
    <row r="4" spans="1:14" ht="15" customHeight="1">
      <c r="A4" s="3" t="s">
        <v>15</v>
      </c>
      <c r="B4" s="6">
        <v>23300000</v>
      </c>
      <c r="C4" s="6">
        <v>8200000</v>
      </c>
      <c r="D4" s="6">
        <v>21900000</v>
      </c>
      <c r="E4" s="6">
        <v>55800000</v>
      </c>
      <c r="F4" s="6">
        <v>12100000</v>
      </c>
      <c r="G4" s="6">
        <v>36100000</v>
      </c>
      <c r="H4" s="3"/>
      <c r="I4" s="7">
        <v>10.6</v>
      </c>
      <c r="J4" s="7">
        <v>3</v>
      </c>
      <c r="K4" s="7">
        <v>4.0999999999999996</v>
      </c>
      <c r="L4" s="7">
        <v>8.1</v>
      </c>
      <c r="M4" s="6">
        <v>-8700000</v>
      </c>
      <c r="N4" s="6">
        <v>3200000</v>
      </c>
    </row>
    <row r="5" spans="1:14" ht="15" customHeight="1">
      <c r="A5" s="3" t="s">
        <v>16</v>
      </c>
      <c r="B5" s="6">
        <v>-14900000</v>
      </c>
      <c r="C5" s="6">
        <v>-13900000</v>
      </c>
      <c r="D5" s="6">
        <v>-16400000</v>
      </c>
      <c r="E5" s="6">
        <v>-19200000</v>
      </c>
      <c r="F5" s="6">
        <v>-23100000</v>
      </c>
      <c r="G5" s="6">
        <v>-19000000</v>
      </c>
      <c r="H5" s="3"/>
      <c r="I5" s="7">
        <v>-7.2</v>
      </c>
      <c r="J5" s="7">
        <v>-6.4</v>
      </c>
      <c r="K5" s="7">
        <v>-7.4</v>
      </c>
      <c r="L5" s="7">
        <v>-10.5</v>
      </c>
      <c r="M5" s="6">
        <v>-11200000</v>
      </c>
      <c r="N5" s="6">
        <v>-13500000</v>
      </c>
    </row>
    <row r="6" spans="1:14" ht="15" customHeight="1">
      <c r="A6" s="3" t="s">
        <v>17</v>
      </c>
      <c r="B6" s="6">
        <v>200000</v>
      </c>
      <c r="C6" s="6">
        <v>1300000</v>
      </c>
      <c r="D6" s="6">
        <v>1000000</v>
      </c>
      <c r="E6" s="6">
        <v>1100000</v>
      </c>
      <c r="F6" s="6">
        <v>1200000</v>
      </c>
      <c r="G6" s="6">
        <v>1200000</v>
      </c>
      <c r="H6" s="3"/>
      <c r="I6" s="7">
        <v>0.1</v>
      </c>
      <c r="J6" s="7">
        <v>0.6</v>
      </c>
      <c r="K6" s="7">
        <v>0.5</v>
      </c>
      <c r="L6" s="7">
        <v>0.6</v>
      </c>
      <c r="M6" s="6">
        <v>600000</v>
      </c>
      <c r="N6" s="6">
        <v>500000</v>
      </c>
    </row>
    <row r="7" spans="1:14" ht="15" customHeight="1">
      <c r="A7" s="3" t="s">
        <v>18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3"/>
      <c r="I7" s="7">
        <v>0</v>
      </c>
      <c r="J7" s="7">
        <v>0</v>
      </c>
      <c r="K7" s="7">
        <v>0</v>
      </c>
      <c r="L7" s="7">
        <v>0</v>
      </c>
      <c r="M7" s="6">
        <v>0</v>
      </c>
      <c r="N7" s="6">
        <v>0</v>
      </c>
    </row>
    <row r="8" spans="1:14" ht="15" customHeight="1">
      <c r="A8" s="3" t="s">
        <v>19</v>
      </c>
      <c r="B8" s="6">
        <v>23147734</v>
      </c>
      <c r="C8" s="6">
        <v>6864567</v>
      </c>
      <c r="D8" s="6">
        <v>20892857</v>
      </c>
      <c r="E8" s="6">
        <v>54656215</v>
      </c>
      <c r="F8" s="6">
        <v>10912812</v>
      </c>
      <c r="G8" s="6">
        <v>34946313</v>
      </c>
      <c r="H8" s="3"/>
      <c r="I8" s="7">
        <v>10.5</v>
      </c>
      <c r="J8" s="7">
        <v>2.4</v>
      </c>
      <c r="K8" s="7">
        <v>3.6</v>
      </c>
      <c r="L8" s="7">
        <v>7.5</v>
      </c>
      <c r="M8" s="6">
        <v>-9273190</v>
      </c>
      <c r="N8" s="6">
        <v>2655294</v>
      </c>
    </row>
    <row r="9" spans="1:14" ht="15" customHeight="1">
      <c r="A9" s="8" t="s">
        <v>20</v>
      </c>
      <c r="B9" s="9">
        <v>-15079882</v>
      </c>
      <c r="C9" s="9">
        <v>-15173331</v>
      </c>
      <c r="D9" s="9">
        <v>-17433144</v>
      </c>
      <c r="E9" s="9">
        <v>-20264989</v>
      </c>
      <c r="F9" s="9">
        <v>-24330527</v>
      </c>
      <c r="G9" s="9">
        <v>-20208593</v>
      </c>
      <c r="H9" s="8"/>
      <c r="I9" s="10">
        <v>-7.3</v>
      </c>
      <c r="J9" s="10">
        <v>-7</v>
      </c>
      <c r="K9" s="10">
        <v>-7.9</v>
      </c>
      <c r="L9" s="10">
        <v>-11.1</v>
      </c>
      <c r="M9" s="9">
        <v>-11778337</v>
      </c>
      <c r="N9" s="9">
        <v>-13988824</v>
      </c>
    </row>
    <row r="10" spans="1:14" ht="15" customHeight="1">
      <c r="A10" s="11" t="s">
        <v>31</v>
      </c>
      <c r="B10" s="13">
        <v>67203871</v>
      </c>
      <c r="C10" s="13">
        <v>54097727</v>
      </c>
      <c r="D10" s="13">
        <v>70831984</v>
      </c>
      <c r="E10" s="13">
        <v>90221194</v>
      </c>
      <c r="F10" s="13">
        <v>171744063</v>
      </c>
      <c r="G10" s="13">
        <v>123700000</v>
      </c>
      <c r="H10" s="11"/>
      <c r="I10" s="12">
        <v>73.7</v>
      </c>
      <c r="J10" s="12">
        <v>36.5</v>
      </c>
      <c r="K10" s="12">
        <v>43.8</v>
      </c>
      <c r="L10" s="12">
        <v>44.6</v>
      </c>
      <c r="M10" s="13">
        <v>88979547</v>
      </c>
      <c r="N10" s="13">
        <v>124770463</v>
      </c>
    </row>
    <row r="11" spans="1:14" ht="15" customHeight="1">
      <c r="A11" s="3" t="s">
        <v>22</v>
      </c>
      <c r="B11" s="15">
        <v>1384337</v>
      </c>
      <c r="C11" s="15">
        <v>1287078</v>
      </c>
      <c r="D11" s="15">
        <v>1261315</v>
      </c>
      <c r="E11" s="15">
        <v>1473775</v>
      </c>
      <c r="F11" s="15">
        <v>1477109</v>
      </c>
      <c r="G11" s="15">
        <v>1197802</v>
      </c>
      <c r="H11" s="3"/>
      <c r="I11" s="14">
        <v>671</v>
      </c>
      <c r="J11" s="14">
        <v>635</v>
      </c>
      <c r="K11" s="14">
        <v>573</v>
      </c>
      <c r="L11" s="14">
        <v>674</v>
      </c>
      <c r="M11" s="15">
        <v>589921</v>
      </c>
      <c r="N11" s="15">
        <v>526477</v>
      </c>
    </row>
    <row r="12" spans="1:14" ht="15" customHeight="1">
      <c r="A12" s="3" t="s">
        <v>51</v>
      </c>
      <c r="B12" s="15">
        <v>1374313</v>
      </c>
      <c r="C12" s="15">
        <v>1301122</v>
      </c>
      <c r="D12" s="15">
        <v>1258895</v>
      </c>
      <c r="E12" s="15">
        <v>1474242</v>
      </c>
      <c r="F12" s="15">
        <v>1421084</v>
      </c>
      <c r="G12" s="15">
        <v>1271605</v>
      </c>
      <c r="H12" s="3"/>
      <c r="I12" s="14">
        <v>671</v>
      </c>
      <c r="J12" s="14">
        <v>635</v>
      </c>
      <c r="K12" s="14">
        <v>567</v>
      </c>
      <c r="L12" s="14">
        <v>675</v>
      </c>
      <c r="M12" s="15">
        <v>561690</v>
      </c>
      <c r="N12" s="15">
        <v>521643</v>
      </c>
    </row>
    <row r="13" spans="1:14" ht="15" customHeight="1">
      <c r="A13" s="3" t="s">
        <v>26</v>
      </c>
      <c r="B13" s="39">
        <v>75</v>
      </c>
      <c r="C13" s="39">
        <v>66</v>
      </c>
      <c r="D13" s="39">
        <v>66</v>
      </c>
      <c r="E13" s="39">
        <v>81</v>
      </c>
      <c r="F13" s="39">
        <v>84</v>
      </c>
      <c r="G13" s="39">
        <v>76</v>
      </c>
      <c r="H13" s="3"/>
      <c r="I13" s="14">
        <v>78</v>
      </c>
      <c r="J13" s="14">
        <v>74</v>
      </c>
      <c r="K13" s="14">
        <v>68</v>
      </c>
      <c r="L13" s="14">
        <v>71</v>
      </c>
      <c r="M13" s="39">
        <v>81</v>
      </c>
      <c r="N13" s="39">
        <v>83</v>
      </c>
    </row>
    <row r="14" spans="1:14" ht="15" customHeight="1"/>
    <row r="15" spans="1:14" ht="15" customHeight="1">
      <c r="A15" s="40"/>
      <c r="B15" s="41"/>
      <c r="C15" s="41"/>
      <c r="D15" s="41"/>
      <c r="E15" s="41"/>
    </row>
    <row r="16" spans="1:14" ht="15" customHeight="1">
      <c r="A16" s="34"/>
    </row>
    <row r="17" spans="1:1" ht="15" customHeight="1">
      <c r="A17" s="3"/>
    </row>
    <row r="18" spans="1:1" ht="15" customHeight="1"/>
    <row r="19" spans="1:1" ht="15" customHeight="1"/>
    <row r="20" spans="1:1" ht="15" customHeight="1"/>
    <row r="21" spans="1:1" ht="15" customHeight="1"/>
    <row r="22" spans="1:1" ht="15" customHeight="1"/>
    <row r="23" spans="1:1" ht="15" customHeight="1"/>
    <row r="24" spans="1:1" ht="15" customHeight="1"/>
    <row r="25" spans="1:1" ht="15" customHeight="1"/>
    <row r="26" spans="1:1" ht="15" customHeight="1"/>
    <row r="27" spans="1:1" ht="15" customHeight="1"/>
    <row r="28" spans="1:1" ht="15" customHeight="1"/>
    <row r="29" spans="1:1" ht="15" customHeight="1"/>
    <row r="30" spans="1:1" ht="15" customHeight="1"/>
    <row r="31" spans="1:1" ht="15" customHeight="1"/>
    <row r="32" spans="1:1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</sheetData>
  <sheetProtection sheet="1" objects="1" scenarios="1"/>
  <mergeCells count="1">
    <mergeCell ref="A15:E15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3"/>
  <sheetViews>
    <sheetView workbookViewId="0">
      <pane xSplit="1" ySplit="2" topLeftCell="B3" activePane="bottomRight" state="frozen"/>
      <selection activeCell="A10" sqref="A10:M10"/>
      <selection pane="topRight" activeCell="A10" sqref="A10:M10"/>
      <selection pane="bottomLeft" activeCell="A10" sqref="A10:M10"/>
      <selection pane="bottomRight" activeCell="A10" sqref="A10:M10"/>
    </sheetView>
  </sheetViews>
  <sheetFormatPr defaultColWidth="13.7109375" defaultRowHeight="12.75"/>
  <cols>
    <col min="1" max="1" width="39.5703125" customWidth="1"/>
    <col min="8" max="8" width="2.85546875" customWidth="1"/>
  </cols>
  <sheetData>
    <row r="1" spans="1:14" ht="15" customHeight="1">
      <c r="A1" s="1" t="s">
        <v>52</v>
      </c>
      <c r="B1" s="3"/>
      <c r="C1" s="3"/>
      <c r="D1" s="3"/>
      <c r="E1" s="3"/>
      <c r="F1" s="3"/>
      <c r="H1" s="3"/>
      <c r="I1" s="3"/>
      <c r="J1" s="3"/>
      <c r="K1" s="3"/>
      <c r="L1" s="3"/>
      <c r="M1" s="3"/>
    </row>
    <row r="2" spans="1:14" ht="15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7"/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</row>
    <row r="3" spans="1:14" ht="15" customHeight="1">
      <c r="A3" s="3" t="s">
        <v>28</v>
      </c>
      <c r="B3" s="6">
        <v>746476095</v>
      </c>
      <c r="C3" s="6">
        <v>407959571</v>
      </c>
      <c r="D3" s="6">
        <v>318947324</v>
      </c>
      <c r="E3" s="6">
        <v>326975634</v>
      </c>
      <c r="F3" s="6">
        <v>325390645</v>
      </c>
      <c r="G3" s="6">
        <v>349745394</v>
      </c>
      <c r="H3" s="3"/>
      <c r="I3" s="7">
        <v>349.6</v>
      </c>
      <c r="J3" s="7">
        <v>247.9</v>
      </c>
      <c r="K3" s="7">
        <v>152.30000000000001</v>
      </c>
      <c r="L3" s="7">
        <v>166</v>
      </c>
      <c r="M3" s="6">
        <v>167407278</v>
      </c>
      <c r="N3" s="6">
        <v>159781286</v>
      </c>
    </row>
    <row r="4" spans="1:14" ht="15" customHeight="1">
      <c r="A4" s="3" t="s">
        <v>15</v>
      </c>
      <c r="B4" s="6">
        <v>26400000</v>
      </c>
      <c r="C4" s="6">
        <v>9900000</v>
      </c>
      <c r="D4" s="6">
        <v>21200000</v>
      </c>
      <c r="E4" s="6">
        <v>15300000</v>
      </c>
      <c r="F4" s="6">
        <v>100000</v>
      </c>
      <c r="G4" s="6">
        <v>29800000</v>
      </c>
      <c r="H4" s="3"/>
      <c r="I4" s="7">
        <v>11.6</v>
      </c>
      <c r="J4" s="7">
        <v>13.8</v>
      </c>
      <c r="K4" s="7">
        <v>10.199999999999999</v>
      </c>
      <c r="L4" s="7">
        <v>12.1</v>
      </c>
      <c r="M4" s="6">
        <v>1100000</v>
      </c>
      <c r="N4" s="6">
        <v>12100000</v>
      </c>
    </row>
    <row r="5" spans="1:14" ht="15" customHeight="1">
      <c r="A5" s="3" t="s">
        <v>16</v>
      </c>
      <c r="B5" s="6">
        <v>34500000</v>
      </c>
      <c r="C5" s="6">
        <v>28200000</v>
      </c>
      <c r="D5" s="6">
        <v>31100000</v>
      </c>
      <c r="E5" s="6">
        <v>25900000</v>
      </c>
      <c r="F5" s="6">
        <v>18800000</v>
      </c>
      <c r="G5" s="6">
        <v>30500000</v>
      </c>
      <c r="H5" s="3"/>
      <c r="I5" s="7">
        <v>14.3</v>
      </c>
      <c r="J5" s="7">
        <v>21.1</v>
      </c>
      <c r="K5" s="7">
        <v>12.4</v>
      </c>
      <c r="L5" s="7">
        <v>14.7</v>
      </c>
      <c r="M5" s="6">
        <v>12200000</v>
      </c>
      <c r="N5" s="6">
        <v>14400000</v>
      </c>
    </row>
    <row r="6" spans="1:14" ht="15" customHeight="1">
      <c r="A6" s="3" t="s">
        <v>17</v>
      </c>
      <c r="B6" s="6">
        <v>8500000</v>
      </c>
      <c r="C6" s="6">
        <v>11300000</v>
      </c>
      <c r="D6" s="6">
        <v>9300000</v>
      </c>
      <c r="E6" s="6">
        <v>9600000</v>
      </c>
      <c r="F6" s="6">
        <v>9700000</v>
      </c>
      <c r="G6" s="6">
        <v>10500000</v>
      </c>
      <c r="H6" s="3"/>
      <c r="I6" s="7">
        <v>4.3</v>
      </c>
      <c r="J6" s="7">
        <v>6.3</v>
      </c>
      <c r="K6" s="7">
        <v>5.6</v>
      </c>
      <c r="L6" s="7">
        <v>4.8</v>
      </c>
      <c r="M6" s="6">
        <v>4800000</v>
      </c>
      <c r="N6" s="6">
        <v>5000000</v>
      </c>
    </row>
    <row r="7" spans="1:14" ht="15" customHeight="1">
      <c r="A7" s="3" t="s">
        <v>18</v>
      </c>
      <c r="B7" s="6">
        <v>0</v>
      </c>
      <c r="C7" s="6">
        <v>0</v>
      </c>
      <c r="D7" s="6">
        <v>0</v>
      </c>
      <c r="E7" s="6">
        <v>0</v>
      </c>
      <c r="F7" s="6">
        <v>900000</v>
      </c>
      <c r="G7" s="6">
        <v>2300000</v>
      </c>
      <c r="H7" s="3"/>
      <c r="I7" s="7">
        <v>0</v>
      </c>
      <c r="J7" s="7">
        <v>0</v>
      </c>
      <c r="K7" s="7">
        <v>0</v>
      </c>
      <c r="L7" s="7">
        <v>0</v>
      </c>
      <c r="M7" s="6">
        <v>300000</v>
      </c>
      <c r="N7" s="6">
        <v>1100000</v>
      </c>
    </row>
    <row r="8" spans="1:14" ht="15" customHeight="1">
      <c r="A8" s="3" t="s">
        <v>19</v>
      </c>
      <c r="B8" s="6">
        <v>17856512</v>
      </c>
      <c r="C8" s="6">
        <v>-14816962</v>
      </c>
      <c r="D8" s="6">
        <v>11924605</v>
      </c>
      <c r="E8" s="6">
        <v>5575529</v>
      </c>
      <c r="F8" s="6">
        <v>-10503368</v>
      </c>
      <c r="G8" s="6">
        <v>17002734</v>
      </c>
      <c r="H8" s="3"/>
      <c r="I8" s="7">
        <v>7.3</v>
      </c>
      <c r="J8" s="7">
        <v>-5.5</v>
      </c>
      <c r="K8" s="7">
        <v>4.5999999999999996</v>
      </c>
      <c r="L8" s="7">
        <v>7.3</v>
      </c>
      <c r="M8" s="6">
        <v>-4026845</v>
      </c>
      <c r="N8" s="6">
        <v>5972392</v>
      </c>
    </row>
    <row r="9" spans="1:14" ht="15" customHeight="1">
      <c r="A9" s="8" t="s">
        <v>20</v>
      </c>
      <c r="B9" s="9">
        <v>25969419</v>
      </c>
      <c r="C9" s="9">
        <v>16877580</v>
      </c>
      <c r="D9" s="9">
        <v>21818633</v>
      </c>
      <c r="E9" s="9">
        <v>16333704</v>
      </c>
      <c r="F9" s="9">
        <v>8180058</v>
      </c>
      <c r="G9" s="9">
        <v>17687282</v>
      </c>
      <c r="H9" s="8"/>
      <c r="I9" s="10">
        <v>10</v>
      </c>
      <c r="J9" s="10">
        <v>14.8</v>
      </c>
      <c r="K9" s="10">
        <v>6.8</v>
      </c>
      <c r="L9" s="10">
        <v>9.9</v>
      </c>
      <c r="M9" s="9">
        <v>7042014</v>
      </c>
      <c r="N9" s="9">
        <v>8264680</v>
      </c>
    </row>
    <row r="10" spans="1:14" ht="15" customHeight="1">
      <c r="A10" s="11" t="s">
        <v>31</v>
      </c>
      <c r="B10" s="13">
        <v>340602600</v>
      </c>
      <c r="C10" s="13">
        <v>139357282</v>
      </c>
      <c r="D10" s="13">
        <v>145761323</v>
      </c>
      <c r="E10" s="13">
        <v>175241157</v>
      </c>
      <c r="F10" s="13">
        <v>177593857</v>
      </c>
      <c r="G10" s="13">
        <v>150700000</v>
      </c>
      <c r="H10" s="11"/>
      <c r="I10" s="12">
        <v>400.7</v>
      </c>
      <c r="J10" s="12">
        <v>274.7</v>
      </c>
      <c r="K10" s="12">
        <v>133.1</v>
      </c>
      <c r="L10" s="12">
        <v>151.19999999999999</v>
      </c>
      <c r="M10" s="13">
        <v>171019825</v>
      </c>
      <c r="N10" s="13">
        <v>143529832</v>
      </c>
    </row>
    <row r="11" spans="1:14" ht="15" customHeight="1">
      <c r="A11" s="3" t="s">
        <v>32</v>
      </c>
      <c r="B11" s="14">
        <v>1350</v>
      </c>
      <c r="C11" s="14">
        <v>919</v>
      </c>
      <c r="D11" s="14">
        <v>819</v>
      </c>
      <c r="E11" s="14">
        <v>859</v>
      </c>
      <c r="F11" s="14">
        <v>726</v>
      </c>
      <c r="G11" s="14">
        <v>852</v>
      </c>
      <c r="H11" s="3"/>
      <c r="I11" s="14">
        <v>1445</v>
      </c>
      <c r="J11" s="14">
        <v>971</v>
      </c>
      <c r="K11" s="14">
        <v>841</v>
      </c>
      <c r="L11" s="14">
        <v>826</v>
      </c>
      <c r="M11" s="14">
        <v>816</v>
      </c>
      <c r="N11" s="14">
        <v>825</v>
      </c>
    </row>
    <row r="12" spans="1:14" ht="15" customHeight="1"/>
    <row r="13" spans="1:14" ht="15" customHeight="1">
      <c r="A13" s="40" t="s">
        <v>53</v>
      </c>
      <c r="B13" s="41"/>
      <c r="C13" s="41"/>
      <c r="D13" s="41"/>
      <c r="E13" s="41"/>
      <c r="F13" s="41"/>
    </row>
    <row r="14" spans="1:14" ht="15" customHeight="1">
      <c r="A14" s="3"/>
    </row>
    <row r="15" spans="1:14" ht="15" customHeight="1"/>
    <row r="16" spans="1:1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</sheetData>
  <sheetProtection sheet="1" objects="1" scenarios="1"/>
  <mergeCells count="1">
    <mergeCell ref="A13:F13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3"/>
  <sheetViews>
    <sheetView workbookViewId="0">
      <pane xSplit="1" ySplit="2" topLeftCell="B3" activePane="bottomRight" state="frozen"/>
      <selection activeCell="A10" sqref="A10:M10"/>
      <selection pane="topRight" activeCell="A10" sqref="A10:M10"/>
      <selection pane="bottomLeft" activeCell="A10" sqref="A10:M10"/>
      <selection pane="bottomRight" activeCell="A10" sqref="A10:M10"/>
    </sheetView>
  </sheetViews>
  <sheetFormatPr defaultColWidth="13.7109375" defaultRowHeight="12.75"/>
  <cols>
    <col min="1" max="1" width="39.5703125" customWidth="1"/>
    <col min="8" max="8" width="2.42578125" customWidth="1"/>
  </cols>
  <sheetData>
    <row r="1" spans="1:14" ht="15" customHeight="1">
      <c r="A1" s="1" t="s">
        <v>54</v>
      </c>
      <c r="B1" s="3"/>
      <c r="C1" s="3"/>
      <c r="D1" s="3"/>
      <c r="E1" s="3"/>
      <c r="F1" s="3"/>
      <c r="H1" s="3"/>
      <c r="I1" s="3"/>
      <c r="J1" s="3"/>
      <c r="K1" s="3"/>
      <c r="L1" s="3"/>
      <c r="M1" s="3"/>
    </row>
    <row r="2" spans="1:14" ht="15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7"/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</row>
    <row r="3" spans="1:14" ht="15" customHeight="1">
      <c r="A3" s="3" t="s">
        <v>28</v>
      </c>
      <c r="B3" s="6">
        <v>86401552</v>
      </c>
      <c r="C3" s="6">
        <v>93410032</v>
      </c>
      <c r="D3" s="6">
        <v>89499537</v>
      </c>
      <c r="E3" s="6">
        <v>66178100</v>
      </c>
      <c r="F3" s="6">
        <v>0</v>
      </c>
      <c r="G3" s="6">
        <v>0</v>
      </c>
      <c r="H3" s="3"/>
      <c r="I3" s="7">
        <v>37.9</v>
      </c>
      <c r="J3" s="7">
        <v>44.4</v>
      </c>
      <c r="K3" s="7">
        <v>42.2</v>
      </c>
      <c r="L3" s="7">
        <v>57.5</v>
      </c>
      <c r="M3" s="6">
        <v>0</v>
      </c>
      <c r="N3" s="6">
        <v>0</v>
      </c>
    </row>
    <row r="4" spans="1:14" ht="15" customHeight="1">
      <c r="A4" s="3" t="s">
        <v>15</v>
      </c>
      <c r="B4" s="6">
        <v>-2700000</v>
      </c>
      <c r="C4" s="6">
        <v>-11200000</v>
      </c>
      <c r="D4" s="6">
        <v>-89600000</v>
      </c>
      <c r="E4" s="6">
        <v>-35600000</v>
      </c>
      <c r="F4" s="6">
        <v>-14300000</v>
      </c>
      <c r="G4" s="6">
        <v>55000000</v>
      </c>
      <c r="H4" s="3"/>
      <c r="I4" s="7">
        <v>4</v>
      </c>
      <c r="J4" s="7">
        <v>5.6</v>
      </c>
      <c r="K4" s="7">
        <v>-9.6</v>
      </c>
      <c r="L4" s="7">
        <v>-36.299999999999997</v>
      </c>
      <c r="M4" s="6">
        <v>30700000</v>
      </c>
      <c r="N4" s="6">
        <v>124900000</v>
      </c>
    </row>
    <row r="5" spans="1:14" ht="15" customHeight="1">
      <c r="A5" s="3" t="s">
        <v>16</v>
      </c>
      <c r="B5" s="6">
        <v>-32100000</v>
      </c>
      <c r="C5" s="6">
        <v>-35900000</v>
      </c>
      <c r="D5" s="6">
        <v>-46900000</v>
      </c>
      <c r="E5" s="6">
        <v>-77600000</v>
      </c>
      <c r="F5" s="6">
        <v>-97000000</v>
      </c>
      <c r="G5" s="6">
        <v>-120700000</v>
      </c>
      <c r="H5" s="3"/>
      <c r="I5" s="7">
        <v>-18.399999999999999</v>
      </c>
      <c r="J5" s="7">
        <v>-17.5</v>
      </c>
      <c r="K5" s="7">
        <v>-21.8</v>
      </c>
      <c r="L5" s="7">
        <v>-24</v>
      </c>
      <c r="M5" s="6">
        <v>-37000000</v>
      </c>
      <c r="N5" s="6">
        <v>-65100000</v>
      </c>
    </row>
    <row r="6" spans="1:14" ht="15" customHeight="1">
      <c r="A6" s="3" t="s">
        <v>17</v>
      </c>
      <c r="B6" s="6">
        <v>10900000</v>
      </c>
      <c r="C6" s="6">
        <v>15600000</v>
      </c>
      <c r="D6" s="6">
        <v>15000000</v>
      </c>
      <c r="E6" s="6">
        <v>10900000</v>
      </c>
      <c r="F6" s="6">
        <v>3100000</v>
      </c>
      <c r="G6" s="6">
        <v>3200000</v>
      </c>
      <c r="H6" s="3"/>
      <c r="I6" s="7">
        <v>5.4</v>
      </c>
      <c r="J6" s="7">
        <v>7.5</v>
      </c>
      <c r="K6" s="7">
        <v>7.8</v>
      </c>
      <c r="L6" s="7">
        <v>8.3000000000000007</v>
      </c>
      <c r="M6" s="6">
        <v>1600000</v>
      </c>
      <c r="N6" s="6">
        <v>1600000</v>
      </c>
    </row>
    <row r="7" spans="1:14" ht="15" customHeight="1">
      <c r="A7" s="3" t="s">
        <v>18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3"/>
      <c r="I7" s="7">
        <v>0</v>
      </c>
      <c r="J7" s="7">
        <v>0</v>
      </c>
      <c r="K7" s="7">
        <v>0</v>
      </c>
      <c r="L7" s="7">
        <v>0</v>
      </c>
      <c r="M7" s="6">
        <v>0</v>
      </c>
      <c r="N7" s="6">
        <v>45528</v>
      </c>
    </row>
    <row r="8" spans="1:14" ht="15" customHeight="1">
      <c r="A8" s="3" t="s">
        <v>49</v>
      </c>
      <c r="B8" s="6">
        <v>-13623317</v>
      </c>
      <c r="C8" s="6">
        <v>-26789154</v>
      </c>
      <c r="D8" s="6">
        <v>-104573542</v>
      </c>
      <c r="E8" s="6">
        <v>-46594848</v>
      </c>
      <c r="F8" s="6">
        <v>-17434075</v>
      </c>
      <c r="G8" s="6">
        <v>51800000</v>
      </c>
      <c r="H8" s="3"/>
      <c r="I8" s="7">
        <v>-1.4</v>
      </c>
      <c r="J8" s="7">
        <v>-1.9</v>
      </c>
      <c r="K8" s="7">
        <v>-17.399999999999999</v>
      </c>
      <c r="L8" s="7">
        <v>-44.6</v>
      </c>
      <c r="M8" s="6">
        <v>29224115</v>
      </c>
      <c r="N8" s="6">
        <v>123289020</v>
      </c>
    </row>
    <row r="9" spans="1:14" ht="15" customHeight="1">
      <c r="A9" s="8" t="s">
        <v>20</v>
      </c>
      <c r="B9" s="9">
        <v>-42956862</v>
      </c>
      <c r="C9" s="9">
        <v>-51454530</v>
      </c>
      <c r="D9" s="9">
        <v>-61883960</v>
      </c>
      <c r="E9" s="9">
        <v>-88486455</v>
      </c>
      <c r="F9" s="9">
        <v>-100089109</v>
      </c>
      <c r="G9" s="9">
        <v>-123903522</v>
      </c>
      <c r="H9" s="8"/>
      <c r="I9" s="10">
        <v>-23.8</v>
      </c>
      <c r="J9" s="10">
        <v>-25</v>
      </c>
      <c r="K9" s="10">
        <v>-29.6</v>
      </c>
      <c r="L9" s="10">
        <v>-32.299999999999997</v>
      </c>
      <c r="M9" s="9">
        <v>-38331451</v>
      </c>
      <c r="N9" s="9">
        <v>-66710113</v>
      </c>
    </row>
    <row r="10" spans="1:14" ht="15" customHeight="1">
      <c r="A10" s="11" t="s">
        <v>31</v>
      </c>
      <c r="B10" s="13">
        <v>497144179</v>
      </c>
      <c r="C10" s="13">
        <v>600977651</v>
      </c>
      <c r="D10" s="13">
        <v>541618530</v>
      </c>
      <c r="E10" s="13">
        <v>589981860</v>
      </c>
      <c r="F10" s="13">
        <v>662526962</v>
      </c>
      <c r="G10" s="13">
        <v>552500000</v>
      </c>
      <c r="H10" s="11"/>
      <c r="I10" s="12">
        <v>346.8</v>
      </c>
      <c r="J10" s="12">
        <v>574.6</v>
      </c>
      <c r="K10" s="12">
        <v>646.5</v>
      </c>
      <c r="L10" s="12">
        <v>474.4</v>
      </c>
      <c r="M10" s="13">
        <v>532496908</v>
      </c>
      <c r="N10" s="13">
        <v>416802013</v>
      </c>
    </row>
    <row r="11" spans="1:14" ht="15" customHeight="1">
      <c r="A11" s="3" t="s">
        <v>32</v>
      </c>
      <c r="B11" s="14">
        <v>311</v>
      </c>
      <c r="C11" s="14">
        <v>366</v>
      </c>
      <c r="D11" s="14">
        <v>368</v>
      </c>
      <c r="E11" s="14">
        <v>160</v>
      </c>
      <c r="F11" s="14">
        <v>176</v>
      </c>
      <c r="G11" s="14">
        <v>101</v>
      </c>
      <c r="H11" s="3"/>
      <c r="I11" s="14">
        <v>301</v>
      </c>
      <c r="J11" s="14">
        <v>363</v>
      </c>
      <c r="K11" s="14">
        <v>375</v>
      </c>
      <c r="L11" s="14">
        <v>418</v>
      </c>
      <c r="M11" s="14">
        <v>174</v>
      </c>
      <c r="N11" s="14">
        <v>123</v>
      </c>
    </row>
    <row r="12" spans="1:14" ht="15" customHeight="1"/>
    <row r="13" spans="1:14" ht="15" customHeight="1">
      <c r="A13" s="42" t="s">
        <v>55</v>
      </c>
      <c r="B13" s="41"/>
      <c r="C13" s="41"/>
      <c r="D13" s="41"/>
      <c r="E13" s="41"/>
      <c r="F13" s="41"/>
    </row>
    <row r="14" spans="1:14" ht="15" customHeight="1">
      <c r="A14" s="40" t="s">
        <v>56</v>
      </c>
      <c r="B14" s="41"/>
      <c r="C14" s="41"/>
      <c r="D14" s="41"/>
      <c r="E14" s="41"/>
      <c r="F14" s="41"/>
      <c r="G14" s="41"/>
    </row>
    <row r="15" spans="1:14" ht="15" customHeight="1"/>
    <row r="16" spans="1:1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</sheetData>
  <sheetProtection sheet="1" objects="1" scenarios="1"/>
  <mergeCells count="2">
    <mergeCell ref="A13:F13"/>
    <mergeCell ref="A14:G1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Group</vt:lpstr>
      <vt:lpstr>North America Metal</vt:lpstr>
      <vt:lpstr>Investment in SAR</vt:lpstr>
      <vt:lpstr>ANZ Metal</vt:lpstr>
      <vt:lpstr>UK Metal</vt:lpstr>
      <vt:lpstr>Global Trade</vt:lpstr>
      <vt:lpstr>Sims Lifecycle Services</vt:lpstr>
      <vt:lpstr>Corporate &amp; Unallocated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Madeleine Olsen</cp:lastModifiedBy>
  <cp:revision>2</cp:revision>
  <dcterms:created xsi:type="dcterms:W3CDTF">2024-08-20T03:20:09Z</dcterms:created>
  <dcterms:modified xsi:type="dcterms:W3CDTF">2024-08-20T03:23:04Z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